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Používatelia\kralovicova\Dokumenty\KPSS akčné plány\AP 2022\"/>
    </mc:Choice>
  </mc:AlternateContent>
  <xr:revisionPtr revIDLastSave="0" documentId="13_ncr:1_{827515AB-2353-445C-9434-5B5D6588111C}" xr6:coauthVersionLast="47" xr6:coauthVersionMax="47" xr10:uidLastSave="{00000000-0000-0000-0000-000000000000}"/>
  <bookViews>
    <workbookView xWindow="-120" yWindow="-120" windowWidth="29040" windowHeight="15840" activeTab="1" xr2:uid="{9C028506-2894-4490-89F7-151672902850}"/>
  </bookViews>
  <sheets>
    <sheet name="Ciele a opatrenia KPSS, popis" sheetId="2" r:id="rId1"/>
    <sheet name="Aktivity 2022" sheetId="1" r:id="rId2"/>
    <sheet name="Financovanie - Mesto Trnava" sheetId="3" r:id="rId3"/>
  </sheets>
  <definedNames>
    <definedName name="_xlnm._FilterDatabase" localSheetId="1" hidden="1">'Aktivity 2022'!$C$1:$D$68</definedName>
    <definedName name="_xlnm._FilterDatabase" localSheetId="2" hidden="1">'Financovanie - Mesto Trnava'!$A$106:$H$188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9" i="3" l="1"/>
  <c r="E179" i="3"/>
  <c r="F179" i="3"/>
  <c r="G179" i="3"/>
  <c r="F188" i="3"/>
  <c r="E188" i="3"/>
  <c r="F52" i="3"/>
  <c r="F39" i="3" s="1"/>
  <c r="C76" i="1"/>
  <c r="D76" i="1"/>
  <c r="E76" i="1"/>
  <c r="B76" i="1"/>
  <c r="H164" i="3"/>
  <c r="H176" i="3"/>
  <c r="H178" i="3"/>
  <c r="H107" i="3"/>
  <c r="H166" i="3"/>
  <c r="H153" i="3"/>
  <c r="H135" i="3"/>
  <c r="H154" i="3"/>
  <c r="H142" i="3"/>
  <c r="H151" i="3"/>
  <c r="H163" i="3"/>
  <c r="H171" i="3"/>
  <c r="H155" i="3"/>
  <c r="H112" i="3"/>
  <c r="H170" i="3"/>
  <c r="H126" i="3"/>
  <c r="H122" i="3"/>
  <c r="H150" i="3"/>
  <c r="H125" i="3"/>
  <c r="H121" i="3"/>
  <c r="H167" i="3"/>
  <c r="H110" i="3"/>
  <c r="H165" i="3"/>
  <c r="H136" i="3"/>
  <c r="H123" i="3"/>
  <c r="H140" i="3"/>
  <c r="H114" i="3"/>
  <c r="H141" i="3"/>
  <c r="H113" i="3"/>
  <c r="H152" i="3"/>
  <c r="H169" i="3"/>
  <c r="H111" i="3"/>
  <c r="H128" i="3"/>
  <c r="H177" i="3"/>
  <c r="H147" i="3"/>
  <c r="H134" i="3"/>
  <c r="H133" i="3"/>
  <c r="H127" i="3"/>
  <c r="H131" i="3"/>
  <c r="H168" i="3"/>
  <c r="H130" i="3"/>
  <c r="H144" i="3"/>
  <c r="H174" i="3"/>
  <c r="H146" i="3"/>
  <c r="H143" i="3"/>
  <c r="H129" i="3"/>
  <c r="H145" i="3"/>
  <c r="H162" i="3"/>
  <c r="H116" i="3"/>
  <c r="H137" i="3"/>
  <c r="H173" i="3"/>
  <c r="H119" i="3"/>
  <c r="H149" i="3"/>
  <c r="H172" i="3"/>
  <c r="H148" i="3"/>
  <c r="H118" i="3"/>
  <c r="H161" i="3"/>
  <c r="H158" i="3"/>
  <c r="H157" i="3"/>
  <c r="H139" i="3"/>
  <c r="H117" i="3"/>
  <c r="H175" i="3"/>
  <c r="H159" i="3"/>
  <c r="H160" i="3"/>
  <c r="H120" i="3"/>
  <c r="H109" i="3"/>
  <c r="H132" i="3"/>
  <c r="H108" i="3"/>
  <c r="H115" i="3"/>
  <c r="H138" i="3"/>
  <c r="H156" i="3"/>
  <c r="H124" i="3"/>
  <c r="B23" i="3"/>
  <c r="D90" i="3"/>
  <c r="E89" i="3"/>
  <c r="E92" i="3"/>
  <c r="E91" i="3" s="1"/>
  <c r="D92" i="3"/>
  <c r="D91" i="3" s="1"/>
  <c r="B92" i="3"/>
  <c r="F91" i="3"/>
  <c r="D67" i="3"/>
  <c r="D61" i="3"/>
  <c r="D4" i="3" s="1"/>
  <c r="E79" i="3"/>
  <c r="E76" i="3"/>
  <c r="E69" i="3"/>
  <c r="B76" i="3"/>
  <c r="B67" i="3" s="1"/>
  <c r="B69" i="3"/>
  <c r="F63" i="3"/>
  <c r="F61" i="3" s="1"/>
  <c r="F4" i="3" s="1"/>
  <c r="E63" i="3"/>
  <c r="E52" i="3"/>
  <c r="D52" i="3"/>
  <c r="D40" i="3"/>
  <c r="B19" i="3"/>
  <c r="B6" i="3"/>
  <c r="B40" i="3"/>
  <c r="E40" i="3"/>
  <c r="D32" i="3"/>
  <c r="E31" i="3"/>
  <c r="D30" i="3"/>
  <c r="D29" i="3"/>
  <c r="E19" i="3"/>
  <c r="E6" i="3"/>
  <c r="B88" i="3"/>
  <c r="D87" i="3"/>
  <c r="B84" i="3"/>
  <c r="B63" i="3"/>
  <c r="B61" i="3" s="1"/>
  <c r="D37" i="3"/>
  <c r="E36" i="3"/>
  <c r="D35" i="3"/>
  <c r="B102" i="3"/>
  <c r="B91" i="3"/>
  <c r="D86" i="3"/>
  <c r="E85" i="3"/>
  <c r="B83" i="3"/>
  <c r="E81" i="3"/>
  <c r="E80" i="3"/>
  <c r="E75" i="3"/>
  <c r="E74" i="3"/>
  <c r="E68" i="3"/>
  <c r="E62" i="3"/>
  <c r="B52" i="3"/>
  <c r="D34" i="3"/>
  <c r="D33" i="3"/>
  <c r="E23" i="3"/>
  <c r="F5" i="3"/>
  <c r="F3" i="3" s="1"/>
  <c r="D100" i="3" s="1"/>
  <c r="D39" i="3" l="1"/>
  <c r="D5" i="3"/>
  <c r="D3" i="3" s="1"/>
  <c r="D101" i="3" s="1"/>
  <c r="D83" i="3"/>
  <c r="E83" i="3"/>
  <c r="E67" i="3"/>
  <c r="E5" i="3"/>
  <c r="E3" i="3" s="1"/>
  <c r="D99" i="3" s="1"/>
  <c r="D102" i="3" s="1"/>
  <c r="E61" i="3"/>
  <c r="E4" i="3" s="1"/>
  <c r="E39" i="3"/>
  <c r="B39" i="3"/>
  <c r="B5" i="3"/>
  <c r="B4" i="3" l="1"/>
  <c r="C102" i="3" l="1"/>
  <c r="B3" i="3"/>
  <c r="B2" i="3" s="1"/>
</calcChain>
</file>

<file path=xl/sharedStrings.xml><?xml version="1.0" encoding="utf-8"?>
<sst xmlns="http://schemas.openxmlformats.org/spreadsheetml/2006/main" count="925" uniqueCount="536">
  <si>
    <t>Hlavný realizátor aktivity</t>
  </si>
  <si>
    <t>Partnerská organizácia / inštitúcia</t>
  </si>
  <si>
    <t>Opatrenia na dosiahnutie prierezových cieľov</t>
  </si>
  <si>
    <t xml:space="preserve">PC 1.1 - Zlepšenie systému monitorovania potenciálnych a existujúcich poberateľov sociálnych služieb </t>
  </si>
  <si>
    <t>Mesto Trnava</t>
  </si>
  <si>
    <t>poskytovatelia služieb</t>
  </si>
  <si>
    <t>PC 2.1 – Kontrola kvality sociálnych služieb a ich modernizácia</t>
  </si>
  <si>
    <t xml:space="preserve">PC 2.2 – Podpora kvality sociálnych služieb stimuláciou personálnych zdrojov </t>
  </si>
  <si>
    <t>PC 2.3 - Využitie SMART technológií, podpora digitálnej pripojiteľnosti a digitalizácie v oblasti poskytovania sociálnych služieb</t>
  </si>
  <si>
    <t>PC 2.4 - Vhodné spájanie sociálnych služieb a podpora neformálnej starostlivosti o osoby odkázané na pomoc inej fyzickej osoby</t>
  </si>
  <si>
    <t>PC 2.5 - Podpora ambulantných služieb</t>
  </si>
  <si>
    <t>PC 3.1 – Podpora dostupnosti a personálneho rozvoja terénnej sociálnej práce</t>
  </si>
  <si>
    <t>Mesto má zámer zvýšiť počet zamestnancov OS MsÚ v Trnave pracujúcich v teréne. Pre tento účel sa pokúsi získať NFP prostredníctvom grantov podporených EÚ a ŠR SR.</t>
  </si>
  <si>
    <t>PC 4.1 - Podpora sociálnych služieb a sociálnej práce na komunitnej úrovni, informovanosť a prevencia</t>
  </si>
  <si>
    <t>mestská komunita</t>
  </si>
  <si>
    <t>Prizývanie odborníkov na rokovania pri spracovávaní zámerov a riešení v sociálnej oblasti.</t>
  </si>
  <si>
    <t>Opatrenia zamerané na dosiahnutie špecifických cieľov - Deti, mládež a rodina</t>
  </si>
  <si>
    <t>DMR 1.1 - Zlepšenie preventívnej, vyhľadávacej a podpora sanačnej činnosti v rodinách a v školách a podpora rodiny</t>
  </si>
  <si>
    <t>Zaži v Trnave</t>
  </si>
  <si>
    <t>školy a školské zariadenia v zriaďovateľskej pôsobnosti mesta</t>
  </si>
  <si>
    <t>DMR 1.2 - Podpora zosúlaďovania rodinného a pracovného života</t>
  </si>
  <si>
    <t>Zámerom mesta je v 09/2022 otvoriť nové zrekonštruované triedy MŠ. Mesto hľadá možnosti externého financovania prostredníctvom EŠIF.</t>
  </si>
  <si>
    <t>DMR 1.3 - Rozvoj existujúcich a podpora nových sociálnych služieb na podporu rodiny s deťmi</t>
  </si>
  <si>
    <t>Opatrenia zamerané na dosiahnutie špecifických cieľov - Seniori</t>
  </si>
  <si>
    <t>S 1.1 - Podpora voľnočasových a vzdelávacích programov určených seniorom</t>
  </si>
  <si>
    <t>Veľtrh pre seniorov</t>
  </si>
  <si>
    <t>Stredisko sociálnej starostlivosti, denné centrá pre seniorov</t>
  </si>
  <si>
    <t>Mesto každoročne bude pre seniorov v rámci mesiaca úcty k starším (október) usporadúvať 2-dňové kultúrno-spoločenské podujatie.</t>
  </si>
  <si>
    <t>S 1.2 - Zapájanie seniorov do života komunity</t>
  </si>
  <si>
    <t>S 2.1 - Rozšírenie kapacít existujúcich sociálnych služieb pre seniorov a podpora zotrvania seniorov v domácom alebo inak im prirodzenom prostredí</t>
  </si>
  <si>
    <t>Opatrenia zamerané na dosiahnutie špecifických cieľov - Osoby so zdravotným znevýhodnením</t>
  </si>
  <si>
    <t>ZZ 1.1 - Rozšírenie kapacít existujúcich sociálnych služieb a modernizácia služieb</t>
  </si>
  <si>
    <t>Centrum včasnej intervencie, n. o.</t>
  </si>
  <si>
    <t>Vytipovanie vhodných priestorov pre rozšírenie kapacít a realizácia.</t>
  </si>
  <si>
    <t>ZZ 1.2 - Budovanie chýbajúcich sociálnych služieb s dôrazom na podporu zotrvania klienta v domácom prostredí</t>
  </si>
  <si>
    <t>OZ Spoločnosť pre zmysluplný život</t>
  </si>
  <si>
    <t>Príprava zámeru na vybudovanie špecializovaného zariadenia pre dospievajúcich a dospelých s poruchou autistického spektra</t>
  </si>
  <si>
    <t>Na trati, o. z.</t>
  </si>
  <si>
    <t>Týždenná pobytová forma, od 16 rokov veku života</t>
  </si>
  <si>
    <t>ZZ 2.1 – Podpora samostatnosti osôb s ťažkým zdravotným postihnutím</t>
  </si>
  <si>
    <t>ZZ 2.2 – Podpora aktivít a programov zameraných na osoby so zdravotným znevýhodnením</t>
  </si>
  <si>
    <t>Podujatie Mesto pre všetkých</t>
  </si>
  <si>
    <t>Organizácie poskytujúce soc. služby zdrav. znevýhodneným klientom</t>
  </si>
  <si>
    <t>Opatrenia zamerané na dosiahnutie špecifických cieľov - Osoby ohrozené sociálnym vylúčením</t>
  </si>
  <si>
    <t>OSV 1.1 - Rozšírenie kapacít existujúcich sociálnych služieb pre osoby v krízovej a/alebo ťažkej životnej situácii</t>
  </si>
  <si>
    <t>Stredisko sociálnej starostlivosti</t>
  </si>
  <si>
    <t>OSV 1.2 – Budovanie chýbajúcich sociálnych služieb pre osoby v krízovej a/alebo ťažkej životnej situácii</t>
  </si>
  <si>
    <t>Stredisko sociálnej starostlivosti / Trnavská arcidiecézna charita</t>
  </si>
  <si>
    <t>Stredisko sociálnej starostlivosti / Centrum Koburgovo</t>
  </si>
  <si>
    <t>Stredisko sociálnej starostlivosti / Združenie STORM / Centrum Koburgovo</t>
  </si>
  <si>
    <t>OSV 2.1 - Podpora aktivít a programov pre osoby ohrozené sociálnym vylúčením a osoby v ťažkej životnej situácii</t>
  </si>
  <si>
    <t>Prierezové ciele</t>
  </si>
  <si>
    <t>PC 1 – Prehľad o počte klientov a potenciálnych klientov sociálnych služieb</t>
  </si>
  <si>
    <t>PC 2 - Zvýšenie kvality sociálnych služieb a ich modernizácia</t>
  </si>
  <si>
    <t>PC 3 – Terénna sociálna práca v prostredí všetkých cieľových skupín KPSS</t>
  </si>
  <si>
    <t>PC 4 - Komunitný rozvoj</t>
  </si>
  <si>
    <t>Špecifické ciele - Deti, mládež a rodina</t>
  </si>
  <si>
    <t>Opatrenia zamerané na dosiahnutie špecifických cieľov</t>
  </si>
  <si>
    <t>Cieľ DMR 1 - Zabezpečenie potrieb rodín a predchádzanie nepriaznivým sociálnym javom</t>
  </si>
  <si>
    <t>Špecifické ciele - Seniori</t>
  </si>
  <si>
    <t>Cieľ S 1 - Aktívny život seniorov</t>
  </si>
  <si>
    <t>Cieľ S 2 - Zotrvanie seniorov v im prirodzenom prostredí</t>
  </si>
  <si>
    <t>Špecifické ciele - Osoby so zdravotným znevýhodnením</t>
  </si>
  <si>
    <t>Cieľ ZZ 1 – Rozvoj sociálnych služieb pre osoby so zdravotným a ťažkým zdravotným postihnutím</t>
  </si>
  <si>
    <t>Cieľ ZZ 2 - Integrácia osôb so zdravotným znevýhodnením do komunity</t>
  </si>
  <si>
    <t>Špecifické ciele - Osoby ohrozené sociálnym vylúčením</t>
  </si>
  <si>
    <t>Cieľ OSV 1 – Rozvoj sociálnych služieb pre osoby ohrozené sociálnym vylúčením</t>
  </si>
  <si>
    <t>Cieľ OSV 2 - Zlepšenie nepriaznivej sociálnej situácie osôb ohrozených sociálnym vylúčením, predchádzanie nepriaznivým sociálnym javom</t>
  </si>
  <si>
    <t>Stropný zdvihák pre imobilné osoby je zariadenie, ktoré je určené na zdvíhanie, presun a prepravu imobilných osôb.</t>
  </si>
  <si>
    <t>OZ Iskierka (Denný stacionár Comitas)</t>
  </si>
  <si>
    <t>Zámer budovať ako prvý komunitný priestor v mestskej časti Modranka.</t>
  </si>
  <si>
    <t>Príprava zámeru na rozvoj sociálnych služieb zameraných na podporu rodín s deťmi</t>
  </si>
  <si>
    <t>Zdravá rodina - prevencia a podpora: Podpora celoročných aktivít A-klubu Trnava</t>
  </si>
  <si>
    <t>A-klub</t>
  </si>
  <si>
    <t>STROP, VUJE, a. s., 
Z. z. Rodina</t>
  </si>
  <si>
    <t>Špecializované zariadenie v Trnave</t>
  </si>
  <si>
    <t>OZ KCT, OZ Cesta zázrakov</t>
  </si>
  <si>
    <t>Združenie STORM</t>
  </si>
  <si>
    <t>Mesto Trnava, TTSK, MIRRI SK</t>
  </si>
  <si>
    <t>Terénna sociálna práca zameraná na poskytovanie špecializovaného poradenstva pre rizikové skupiny obyvateľstva (užívatelia drog, osoby pracujúce v sex-biznise) a ich rodinných príslušníkov. Zároveň je program zameraný na znižovanie rizík spojených so životným štýlom klientov a na ochranu verejného zdravia.</t>
  </si>
  <si>
    <t>Bezpečne v komunite Trnava – projekt v záujme ochrany zdravia obyvateľov a návštevníkov mesta prostredníctvom zberu a bezpečnej likvidácie injekčných striekačiek na území mesta</t>
  </si>
  <si>
    <t>Hlavným cieľom projektu je uplatňovanie princípu zmysluplného zapájania injekčných užívateľov a užívateliek drog do implementácie Harm Reduction služieb a motivácia klientov k aktívnej participácii na plánovaní, nastavovaní a realizácii terénnej služby výmeny injekčného materiálu.</t>
  </si>
  <si>
    <t>Ľudia z komunity - uplatňovanie princípu zmysluplného zapájania injekčných užívateľov a užívateliek drog do implementácie Harm Reduction služieb</t>
  </si>
  <si>
    <t>Mesto Trnava, TTSK</t>
  </si>
  <si>
    <t>Realizácia komunitného programu pre rodiny ohrozené sociálnym vylúčením</t>
  </si>
  <si>
    <t>Centrum Koburgovo</t>
  </si>
  <si>
    <t xml:space="preserve">TTSK, Nadácia detí Slovenska </t>
  </si>
  <si>
    <t>Komunitný program ponúka komplexnú podporu rodiny. Tvorí ho poskytovanie sociálneho poradenstva v terénnej a ambulantnej forme pre jednotlivcov, rodiny a komunity a realizácia preventívnych a záujmových aktivít. Cieľom je zvýšenie šancí detí z rodín ohrozených sociálnym vylúčením na úspešné absolvovanie vzdelávacieho procesu, zlepšenie fungovania rodiny, aktivizácia a participácia klientov pri aktivitách zameraných na zmysluplné trávenie ich voľného času.</t>
  </si>
  <si>
    <t>Rada seniorov - poradný orgán primátora mesta</t>
  </si>
  <si>
    <t>denné centrá pre seniorov</t>
  </si>
  <si>
    <t xml:space="preserve">Podpora a rozvoj ľudských zdrojov Trnavskej arcidiecéznej charity </t>
  </si>
  <si>
    <t>Trnavská arcidiecézna charita</t>
  </si>
  <si>
    <t xml:space="preserve">externá vzdelávacia inštitúcia </t>
  </si>
  <si>
    <t>Streetwork - Terénna sociálna služba krízovej intervencie v Trnave</t>
  </si>
  <si>
    <t>Mesto Trnava, Trnavská univerzita v Trnave</t>
  </si>
  <si>
    <t>Podpora dobrovoľníctva mladých ľudí v Trnave</t>
  </si>
  <si>
    <t>Mesto Trnava, TTSK, ZŠ a SŠ v Trnave</t>
  </si>
  <si>
    <t>Implementačná agentúra MPSVaR SR, SlSP</t>
  </si>
  <si>
    <t>Zabezpečenie základnej zdravotnej starostlivosti pre ľudí bez domova</t>
  </si>
  <si>
    <t>Spolupráca so zdravotnou sestrou pri ošetrovaní rán klientov, výber stehov, a pod.</t>
  </si>
  <si>
    <t>Výroba Hlinených dukátov, odmena koordinátorovi, servis automatov, propagačný materiál</t>
  </si>
  <si>
    <t>Hlinený dukát - alternatívna pomoc človeku v núdzi</t>
  </si>
  <si>
    <t>ZŠ a MŠ v zriaďovateľskej pôsobnosti mesta</t>
  </si>
  <si>
    <t>Podujatie zbližujúce ľudí so zdravotným znevýhodnením so spoločnosťou zdravých.</t>
  </si>
  <si>
    <t>Canisterapia za účelom rozvoja sociálnych zručností detí v Špecializovanom zariadení v Trnave</t>
  </si>
  <si>
    <t>Zavedenie plnohodnotného využívania Edupage v materských školách v zriaďovateľskej pôsobnosti mesta Trnava</t>
  </si>
  <si>
    <t>MŠ v zriaďovateľskej pôsobnosti mesta bez právnej subjektivity</t>
  </si>
  <si>
    <t>Zjednodušenie komunikácie školy s rodičmi detí.</t>
  </si>
  <si>
    <t>Vyhodnotenie čerpanie financií z mestského grantového programu za prácu s cieľovými skupinami KPSS.</t>
  </si>
  <si>
    <t>SMART edukácia seniorov v Zariadení pre seniorov v Trnave s využitím tabletov</t>
  </si>
  <si>
    <t>Zariadenie pre seniorov v Trnave</t>
  </si>
  <si>
    <t>Realizácia projektu v spolupráci so sociálnymi pracovníkmi a inštruktormi sociálnej rehabilitácie v zariadení.</t>
  </si>
  <si>
    <t>Zapojenie viacerých cieľových skupín do voľnočasových aktivít v prostredí Zariadenia pre seniorov v Trnave.</t>
  </si>
  <si>
    <t>Vytvorenie postupu a plánu aktivít v procese umiestňovania prijímateľov sociálnych služieb Zariadenia pre seniorov v Trnave, ktorí sú ohrození závislosťami alebo sociálnym vylúčením</t>
  </si>
  <si>
    <t>A-klub, Otvorené srdce, poradňa pre klientov závislých a rodiny závislých, Trnavská arcidiecézna charita</t>
  </si>
  <si>
    <t>Tematické voľnočasové skupiny v Zariadení pre seniorov v Trnave</t>
  </si>
  <si>
    <t>Podpora a rozvoj ľudských zdrojov Centra pomoci pre rodinu</t>
  </si>
  <si>
    <t>Centrum pomoci pre rodinu</t>
  </si>
  <si>
    <t>Vzdelávacie aktivity zamestnancov Centra pomoci pre rodinu, dobrovoľníkov, animátorov - účasť na vzdelávacích kurzoch, workshopoch, konferenciách, seminároch a i.</t>
  </si>
  <si>
    <t>Poradenstvo a koučing pre rodiny v kríze a v ťažkej životnej situácii</t>
  </si>
  <si>
    <t>EKO šatník a jeho prepojenie s vyhľadávacou, preventívnou a sanačnou prácou v rodinách</t>
  </si>
  <si>
    <t xml:space="preserve"> - </t>
  </si>
  <si>
    <t>Aktivity Centra pomoci pre rodinu zamerané na podporu rodín, detí a mládeže</t>
  </si>
  <si>
    <t>Stretnutia detí s animátormi, karneval, výlety a púte s deťmi, tábory pre deti a rodiny, Deň rodiny, prednášky pre rodičov, manželské večery a večery pre snúbencov, oceňovanie dlhoročných manželstiev</t>
  </si>
  <si>
    <t>Projekt SÁRA, dobrovoľnícka pomoc v rodinách</t>
  </si>
  <si>
    <t>Projekt TEREZA, dobrovoľnícka pomoc pri práci so seniormi</t>
  </si>
  <si>
    <t>mestská komunita, UPeCe Trnava</t>
  </si>
  <si>
    <t>poskytovatelia služieb, ďalšie mimovládne organizácie</t>
  </si>
  <si>
    <t>Program KROK VPRED - špecializované sociálne poradenstvo pre rizikové skupiny obyvateľstva a ich rodinných príslušníkov terénnou formou</t>
  </si>
  <si>
    <t>Cieľom projektu je ochrana zdravia obyvateľov a návštevníkov mesta Trnava prostredníctvom zberu a bezpečnej likvidácie injekčných striekačiek na území mesta. Zároveň obyvatelia majú možnosť využívať bezpečnostnú nádobu FIXPOINT na bezpečné zlikvidovanie nájdenej striekačky.</t>
  </si>
  <si>
    <t>Program STEREO - primárno-sekundárna prevencia v základných školách</t>
  </si>
  <si>
    <t xml:space="preserve">Program STEREO (akreditované MŠVVŠ SR) – primárno-sekundárna prevencia v základných školách zameraná na interaktívnu spoluprácu skupiny s dvojicou lektorov. Prostredníctvom partnerskej diskusie je cieľom adresné minimalizovanie rizík spojených s experimentovaním s drogami, ale aj so zameraním na šikanu, bezpečný internet a rôzne aktuálne ľudsko-právne témy ako rasizmus a pod. Jedno stretnutie predstavuje 90 minút a prebieha bez prítomnosti vyučujúcich, aby sa tak vytvoril bezpečný priestor na nehodnotiacu diskusiu a zdieľanie. </t>
  </si>
  <si>
    <t>Zariadenie pre seniorov v Trnave, Otvorené srdce, poradňa pre klientov závislých a rodiny závislých</t>
  </si>
  <si>
    <t>Mydláreň Tamara - rozšírenie sociálneho podniku</t>
  </si>
  <si>
    <t>Mydláreň Tamara</t>
  </si>
  <si>
    <t>ÚPSVaR</t>
  </si>
  <si>
    <t>Nákup a inštalácia Stropného zdvíhacieho systému</t>
  </si>
  <si>
    <t>Záujmové združenie Rodina</t>
  </si>
  <si>
    <t>Nadácia Coop Jednota, dobrovoľníci</t>
  </si>
  <si>
    <t>Projekt technicky spočíva v montáži pergoly v átriu zariadenia a výsadbe nových drevín do okolitej záhrady. Letná záhrada umožní klientom tráviť v letných dňoch viac času vonku. Novovzniknutý priestor prinesie možnosť nových aktivít na trénovanie pamäte. Súčasne projekt prispeje pridaním hodnoty existujúcej budove z architektonického, krajinného hľadiska.</t>
  </si>
  <si>
    <t>Založenie podpornej skupiny potravinovej intolerancie</t>
  </si>
  <si>
    <t>Mesačné prednášky s odborníkmi, pravidelné stretnutia členov skupiny</t>
  </si>
  <si>
    <t>Trnavské materské centrum</t>
  </si>
  <si>
    <t>odborníci v oblasti, Lekáreň Flos Tilia Sereď</t>
  </si>
  <si>
    <t>Obnova obytných priestorov Azylového domu Tamara</t>
  </si>
  <si>
    <t>Bratislavská arcidiecéza</t>
  </si>
  <si>
    <t>mestská komunita, zariadenia pre seniorov</t>
  </si>
  <si>
    <t>Letná záhrada pre Alzheimer centrum Denného stacionára pre dôchodcov v Trnave</t>
  </si>
  <si>
    <t>Operatívna informovanosť o aktuálnych výzvach na predkladanie žiadostí o dotáciu / grant. Aktivita nevyžaduje osobitné financovanie.</t>
  </si>
  <si>
    <t>Poskytovatelia služieb po skončení štvrťroka zasielajú MsÚ v Trnave informáciu o počte klientov a čakateľov na službu v dohodnutom rozsahu. Mesto zlepší systém monitorovania tak, aby údaje boli ľahko operatívne vyhodnotiteľné. Vyhodnotenie potrieb a existujúcich kapacít bude zapracované do ročnej hodnotiacej správy. Aktivita nevyžaduje osobitné financovanie.</t>
  </si>
  <si>
    <t>Poskytovatelia služieb a Mesto Trnava prispejú k tvorbe informatívnych materiálov (pozvánky na podujatia, články k sociálnym témam)  za účelom lepšej informovanosti obyvateľov a ich scitlivovania v sociálnych témach). Mesto zabezpečí ich prezentáciu na https://socialnesluzby.trnava.sk/ a sociálnej sieti v rámci vlastného konta. Aktivita nevyžaduje osobitné financovanie.</t>
  </si>
  <si>
    <t>Aktivita nevyžaduje osobitné financovanie.</t>
  </si>
  <si>
    <t>Zvýšenie zamestnanosti a zamestnateľnosti ľudí žijúcich v prostredí marginalizovanej rómskej komunity v Trnave zriadením miestnej občianskej poriadkovej služby</t>
  </si>
  <si>
    <t>Projekt mesta s podporou EÚ v trvaní od 03/2022 - 05/2023. Sprostredkovateľský orgán OP ĽZ - MV SR.
Cieľom projektu je zvýšiť finančnú gramotnosť, zamestnanosť a zamestnateľnosť marginalizovaných komunít, predovšetkým Rómov na území mesta. Aktivity sú zamerané na dve mestské oblasti: mestská časť Trnava – juh – Linčianska a mestská časť Trnava – sever -  Kopánka.</t>
  </si>
  <si>
    <t>Popis aktivity</t>
  </si>
  <si>
    <t>Zhodnotenie za rok 2022</t>
  </si>
  <si>
    <t>Zámer bol realizovaný priebežne počas roka.</t>
  </si>
  <si>
    <t>V roku 2022  Zariadenie pre seniorov spolupracovalo v rámci projektu Spájanie generácií so žiakmi trnavskej ZŠ A. Kubinu, ZŠ v Modranke. Ďalej sa rozvíjala spolupráca s deťmi z Centra pre deti a rodiny, deťmi Montessori klub Slnečnica, študentkami SOŠ Bl. Laury, študentami Katedry sociálnej práce Fakulty zdravotníctva a sociálnej práce Trnavskej univerzity v Trnave, dobrovoľníkmi z radov dospelých osôb (rikša).</t>
  </si>
  <si>
    <t>V rámci služby Streetwork Trnavská arcidiecézna charita evidovala ku koncu roka 2022 102 klientov, z toho 26 nových kontaktov. Klientami služby boli aj štátni príslušníci Ukrajiny.</t>
  </si>
  <si>
    <t>V rámci projektu s CPPR spolupracovalo 7 dobrovoľníkov.</t>
  </si>
  <si>
    <t>Zorganizované podujatia: oceňovanie dlhotrvajúcich manželstiev, Deň rodiny, vykonávanie opatrení sociálno-právnej ochrany detí a sociálnej kurately, karneval, prímestský tábor, dielničky s prvkami Montessori, výstavy Trnavského umeleckého klubu, manželské večery, stretnutia rozvedených, Dobrovoľnícky program Pomoc deťom z Ukrajiny, EKO šatník a iné</t>
  </si>
  <si>
    <t>Realizácia bude ukončená v 01/2023. Následne bude škola zaradená do siete škôl. Skúšobná prevádzka je naplánovaná na letné mesiace roka 2023, od 09/2023 sa očakáva plná prevádzka školy.</t>
  </si>
  <si>
    <t>V roku 2022 boli priestory centra rozšírené o prevádzku na Ul. Františkánska 5 v Trnave.</t>
  </si>
  <si>
    <t>OZ Spoločnosť pre zmysluplný život počas roka 2022 vybudovalo denný stacionár pre dospelých s duševnými poruchami a mentálnym postihnutím AutiSvet, Ul. Odbojárska 25, Trnava. Kapacita zariadenia je 20 miest. Sociálna služba je registrovaná od 23.08.2022, je poskytovaná od 01/2023.</t>
  </si>
  <si>
    <t>-</t>
  </si>
  <si>
    <t>Zámer sa v roku 2022 nerealizoval z dôvodu chýbajúcich finančných zdrojov.</t>
  </si>
  <si>
    <t>Projekt Zvýšenie zamestnanosti príslušníkov MRK v Trnave zriadením miestnej občianskej poriadkovej služby bol úspešne ukončený dňom 06. 06. 2022. Projekt bol financovaný s podporou EÚ prostredníctvom Operačného programu Ľudské zdroje. Mesto Trnava malo zámer nadviazať na pôvodne realizovaný projekt novým projektom, avšak pre nezáujem o pracovnú pozíciu člena hliadky sa ďalej nerealizuje.</t>
  </si>
  <si>
    <t>Špecializované sociálne poradenstvo ("ŠSP") je nosnou aktivitou združenia. Realizuje sa terénnou formou na stabilnom mieste, alebo mobilnou formou v lokalitách, kam ľudia zamestnancov združenia privolajú telefonicky. Poradenstvo zahŕňa aj hĺbkové motivačné rozhovory, krízovú intervenciu, sprostredkovanie kontaktu s inou inštitúciou a ponuku sociálnej asistencie. V r. 2022 bolo registrovaných 17 nových klientov. Celkový počet kontaktov - 475.</t>
  </si>
  <si>
    <t>V programe sa Združenie STORM špecializuje na prednáškové témy z oblasti experimentovania s drogami, rôzne druhy rizikového správania a vybrané ľudskoprávne témy so zámerom prispieť k zodpovednejšiemu a menej rizikovému správaniu. V Trnave boli zrealizované 3 prednáškové aktivity.</t>
  </si>
  <si>
    <t>Centrum Koburgovo celoročne poskytovalo sociálne poradenstvo v terénnej a ambulantnej forme pre jednotlivcov a rodiny a realizovalo preventívne záujmové aktivity a špeciálnopedagogické doučovanie detí v priestoroch zariadenia na výkon opatrení SPODaSK a aj mimo nich.</t>
  </si>
  <si>
    <t>Vďaka symbolickému platidlu sa obdarovaný človek môže dostať do nízkoprahováho denného centra spravovaného TADCH, kde si môže dukát vymeniť za potravinový balíček a využiť služby centra. Taktiež si obdarovaný môže vymeniť dukát za teplé jedlo v určených prevádzkach. 
Od 01/2022 do 10/2022 bolo v Trnave vydaných 1 144 dukátov. Prijatých 73 dukátov bolo vymenených v nízkoprahovom dennom centre za potravinové balíčky. 1 035 dukátov bolo prijatých v rýchlom občerstvení, ktoré spolupracuje pri pomoci ľuďom v núdzi.</t>
  </si>
  <si>
    <t>Nábytková banka</t>
  </si>
  <si>
    <t>Repas nábytku, finančná podpora z ESF a ERDF</t>
  </si>
  <si>
    <t>TADCH od 01. 09. 2022 realizuje nový projekt zameraný na aktivizáciu a pracovné začlenenie ľudí bez domova prostredníctvom pracovnej terapie.  Okrem sociálneho a psychologického poradenstva budú klienti riešiť svoju nepriaznivú životnú situáciu aj formou pracovnej terapie – repasovaním nábytku pod dohľadom inštruktorky sociálnej rehabilitácie. Od 09/2022 do 10/2022 TTADCH oslovila 32 klientov.</t>
  </si>
  <si>
    <t>Vymaľovanie priestorov hradené s finančnou podporou Bratislavskej arcidiecézy,  predpokladaných darov a dobrovoľníckej aktivity.</t>
  </si>
  <si>
    <t>Zámer bol realizovaný priebežne počas roka. Zamestnanci CPPR sa intenzívne zúčastňovali vzdelávací aktivít, využili tiež možnosť supervízie.</t>
  </si>
  <si>
    <t>poskytovatelia sociálnych služieb</t>
  </si>
  <si>
    <t>Ďalšie vzdelávanie zamestnancov inštitúcií a organizácií poskytujúcich sociálne služby zvyšuje ich odborné kompetencie, podporuje zvyšovanie kvality poskytovaných služieb a rozvíja osobnostný rozmer a motiváciu zamestnancov k ďalšej práci.</t>
  </si>
  <si>
    <t>V zásade všetky participujúce organizácie uviedli priebežne zabezpečované ďalšie vzdelávanie nielen v zmysle platnej legislatívy, ale tiež za účelom zvyšovania odbornosti zamestnancov a ich osobného rastu. Organizácie využívajú supervíziu.</t>
  </si>
  <si>
    <t>Od roku 2022 Edupage využívajú všetky materské školy v zriaďovateľskej pôsobnosti Mesta Trnava.</t>
  </si>
  <si>
    <t>SMART vzdelávanie s využitím tabletov sa v ZpS podarilo uskutočniť. Realizuje sa na pravidelnej báze. Do aktivity sa zapojili aj deti zo ZŠ A. Kubinu a Montessori škola. Aktivita je veľmi obľúbená, pútavá ako pre seniorov, tak aj deti. Učia sa vzájomnej úcte, rešpektu, novým veciam. Deti seniorov naučili napr. vyhľadávať si  informácie, púšťať si obľúbené piesne. Seniori zase deti učia o histórii, alebo hrajú spolu spoločenské hry. Prostredníctvom SMART vzdelávania sa deťom aj seniorom zlepšuje motorika, pamäť, zvládanie napätia.</t>
  </si>
  <si>
    <t>Mesto Trnava, školy, Zariadenie pre seniorov, Stredisko sociálnej starostlivosti</t>
  </si>
  <si>
    <t>Mesto má zámer zlepšiť prístup škôl, školských zariadení a subjektov pôsobiacich v oblasti sociálnych služieb k vysokorýchlostnému internetu. Je otvorené zavádzaniu inovácií s využitím SMART riešení, digitálnych technológií (napr. uľahčenie orientácie, pohybu zdravotne znevýhodneným ľuďom v budovách, vo verejnom priestore a i.)</t>
  </si>
  <si>
    <t xml:space="preserve"> * Zavedenie inovácií a digitálnych technológií – Zariadenie pre seniorov v Trnave
a) V spolupráci s TT-IT, spoločnosťou zriadenou Mestom Trnava, spravujúcou informačné technológie, je v ZpS vybudovaná sieť wi fi, ktorá je k dispozícii všetkým prijímateľov sociálnej služby v zariadení aj zamestnancom zriadenia.
b) ZpS rozpracovalo v r. 2022 s komerčným dodávateľom projekt virtuálnej reality, ktorým dodávateľ chce pro-bono zrealizovať možnosť virtuálnej prehliadky miest, na ktoré sa prijímatelia nemôžu dostať z dôvodu nepriaznivého zdravotného stavu. Taktiež prostredníctvom virtuálneho prenosu budú môcť „ísť na koncert“ alebo sa „preniesť“ na narodeninovú oslavu do domácnosti svojich najbližších.
 * Zavedenie inovácií a digitálnych technológií – Stredisko sociálnej starostlivosti, príspevková organizácia Mesta Trnava
Stredisko sociálnej starostlivosti v rámci záujmovej činnosti a individuálneho plánovania s klientmi v zariadeniach opatrovateľskej služby zabezpečilo počítače a tablety, za účelom komunikácie s príbuznými a priateľmi. 
Zároveň sme v  zariadeniach zaviedli digitálny systém na zaznamenávanie úkonov starostlivosti o klienta, ktorý pomáha ľahšie zhodnotiť potreby klientov od zdravotnej oblasti až po sociálnu starostlivosť. Systém slúži aj priamo klientom na privolanie personálu. 
V neposlednom rade informačné technológie nechýbajú ani v ôsmich denných centrách pre seniorov. Seniori majú možnosť komunikovať medzi sebou elektronicky, na tento účel im boli poskytnuté nielen počítače ale aj zriadené emailové adresy. </t>
  </si>
  <si>
    <t>Poradcovia CPPR rozšírili pôsobenie v oblasti Counselingu, čo je program na pomoc pri zvládaní ťažkej životnej situácie, zvlášť, keď sa z objektívnych príčin nedá táto situácia eliminovať (napr. útek pred vojnou alebo strata blízkeho). CPPR pracuje s veľkým počtom matiek s deťmi, ktorí sú odídencami z Ukrajiny. V roku 2022 v rámci sociálneho, rodinného poradenstva a koučingu poradenstvo vyžiadalo 79 klientov, ktorí absolvovali celkom 187 sedení.</t>
  </si>
  <si>
    <t>Možnosť sprostredkovania informácie o pôsobení organizácie v meste v roku 2022 využilo 8 subjektov.
Organizácie využívajú rozličné možnosti informovanosti verejnosti o ich pôsobení, službách (weby organizácií, sociálne siete, vydávané časopisy, informačno-edukačné materiály a i.).</t>
  </si>
  <si>
    <t>Priamo v sociálnej oblasti v rámci plánovania revitalizácie lokality Ul. Coburgova boli prizvaní do diskusie aj zástupcovia organizácií poskytujúcich sociálnu pomoc, ktorí pôsobia v lokalite. Mesto ďalej iniciovalo stretnutie s občanmi vo veci vzniku nového zariadenia sociálnych služieb na mieste existujúcej MŠ Narcisová.
V rámci pilotného dvojročníka participatívneho procesu tvorby a prioritizácie projektov na roky 2022-2024 bola občanmi vybraná prioritná téma „Verejné priestory“. Občania majú možnosť do procesov zasiahnuť aj s využitím https://planujmesto.trnava.sk/. Projekty zamerané na sociálnu oblasť nateraz nie sú predmetom participatívneho plánovania, avšak v prípade záujmu obyvateľov sa s nimi do budúcnosti počíta.</t>
  </si>
  <si>
    <t>Mesto Trnava prostredníctvom odboru strategického plánovania a projektového manažmentu MsÚ cielene informovalo partnerov mesta v sociálnej oblasti približne o 15 nových grantových výzvach. Na podnet dvoch z partnerov mesta sa uskutočnili osobné konzultácie ku konkrétnym výzvam na predkladanie žiadosti o grant.</t>
  </si>
  <si>
    <t>Podpora celoročných aktivít A-klubu Trnava sa priebežne realizuje. Okrem pravidelných stretnutí A-klubu a STROPu bol zorganizovaný Deň detí a terénna rodinná terapia.</t>
  </si>
  <si>
    <t>Dobrovoľník daruje svoj čas rodine, ktorá ho prijíma do svojho domova.</t>
  </si>
  <si>
    <t>Dobrovoľnícka činnosť je zameraná najmä na pomoc seniorom pri ich každodenných činnostiach ako sú nákupy, drobné domáce práce, sprevádzanie podľa potreby seniora.</t>
  </si>
  <si>
    <t>Zorganizované podujatia: Deň Zeme, Dni zdravia, Miniolympiáda pre najmenších, Trnavský deň dizajnu, Bajkuj v meste, Európsky týždeň mobility, Trnavské športové hry pre seniorov
Zdravé mesto podporuje tiež budovanie povedomia verejnosti o významných svetových dňoch súvisiacich s ochranou verejného, psychického a fyzického zdravia.</t>
  </si>
  <si>
    <t>TTADCH rozvíja komplexný dobrovoľnícky program. Pravidelné dobrovoľnícke programy – Dobrá duša, Sieť pomoci, Komunitná kaviareň boli realizované aj v roku 2022. V spolupráci s organizáciou Youth for Eqality nový rozvojový program zamerala na stredoškolákov. Dobrovoľnícke centrum organizovalo aj nepravidelné aktivity – dni ukrajinských jedál, rôzne diskusie, prednášky, workshopy.</t>
  </si>
  <si>
    <t>V rámci projektu s CPPR spolupracovalo 6 dobrovoľníkov. V rámci projektu bola poskytnutá aj pomoc rodinám odídencov z Ukrajiny (doučovanie detí).</t>
  </si>
  <si>
    <t>Zámer sa podarilo zrealizovať, podpornú skupinu vedie odborný zamestnanec lekárne. Práca bude pokračovať aj v ďalších rokoch vo frekvencii podľa potreby členov skupiny.</t>
  </si>
  <si>
    <t>V oblasti podpory rodín s deťmi v r. 2022 neboli navrhnuté nové zámery.</t>
  </si>
  <si>
    <t>Dvanásty ročník dvojdennej akcie pre seniorov mesta Trnavy a širokého okolia „Veľtrh pre seniorov“, bol zrealizovaný dňa 5. a 6. októbra 2022 v Mestskej športovej hale. Veľtrh je súčasťou aktivít Programu aktívneho starnutia. Návštevnosť podujatia bola cca 800 ľudí.</t>
  </si>
  <si>
    <t>Ďalšími aktivitami Programu aktívneho starnutia boli Tančiareň pre seniorov, a poukážky na filmové
predstavenia v kine Hviezda, v prírodnom kine a v kinách spoločnosti CINEMAX pre 836 seniorov s trvalým pobytom v meste Trnava.</t>
  </si>
  <si>
    <t>Pri úvodných stretnutiach k aktivite sa Stredisko sociálnej starostlivosti, príspevková organizácia Mesta Trnava po bližšej dohode s predsedami denných centier pre seniorov v Trnave rozhodlo odstúpiť od zámeru aktivitu realizovať. V zámere postupne vytvoriť pre seniorov v doliečovacom procese závislosti bezpečný priestor pre aktívne trávenie voľného času pokračuje Zariadenie pre seniorov v Trnave, rozpočtová organizácia Mesta Trnava v spolupráci so zástupcami A-klub.</t>
  </si>
  <si>
    <t>Rada seniorov sa počas roka stretla raz. Rada seniorov, poradný orgán primátora mesta Trnava dňom 10. 03. 2022 schválila Informatívnu správu o činnosti Rady za rok 2021. Rada seniorov spracovala a schválila Program aktívneho starnutia na roky 2021 – 2030 vrátane akčného plánu na celé obdobie. Osobitne bol prijatý akčný plán na rok 2021-2022, o ktorom hovoríme vyššie. Rada vzniesla vo vzťahu k Mestu Trnava aj požiadavku na obnovu petangového ihriska, ktorá bola v r. 2022 aj zrealizovaná.</t>
  </si>
  <si>
    <t>Mesto Trnava v roku 2022 pokračovalo v príprave zámeru na vybudovanie zariadenia opatrovateľskej služby. Nové zariadenie sociálnych služieb pre seniorov s najväčšou pravdepodobnosťou vznikne na mieste terajšej materskej školy na Narcisovej ul. Počas roka sa uskutočnilo verejné obstarávanie na dodávateľa architektonickej štúdie, projektovej dokumentácie pre územné rozhodnutie, realizačného projektu (pre stavebné konanie  a realizáciu stavby), ktoré nebolo úspešné.</t>
  </si>
  <si>
    <t>poskytovatelia opatrovateľskej služby</t>
  </si>
  <si>
    <t>Prax ukazuje, že v území mesta nie je postačujúci počet opatrovateľov. Službu pokrývajú predovšetkým Stredisko sociálnej starostlivosti a Seniorka, avšak z dôvodu ekonomickej efektivity je služba poskytovaná najčastejšie v rozsahu 8 h/deň. Problematickým je poskytovanie sociálnej služby v rozsahu niekoľko hodín/deň a cez víkend.</t>
  </si>
  <si>
    <t>TTSK, poskytovatelia sociálnej služby v špecializovanom zariadení</t>
  </si>
  <si>
    <t>Zabezpečovaniu dostupnosti odľahčovacej služby bránia chýbajúce zariadenia vhodné pre
realizáciu služby. Vzhľadom na špecifické potreby osôb s ŤZP, zvlášť ľudí s mentálnym
postihnutím, je žiadúce spracovať prioritne postup poskytovania odľahčovacej služby.</t>
  </si>
  <si>
    <t>OZ Na trati vypracovalo v r. 2022 zámer pre vybudovanie špecializovaného zariadenia pre dospievajúcich a dospelých s poruchou autistického spektra komunitného typu s kapacitou 8 klientov, týždenná pobytová forma. V rámci výzvy z Plánu obnovy č. 13I01-22-V01 na predkladanie projektových zámerov na rozšírenie kapacít komunitnej starostlivosti bol tento zámer formálne predložený.</t>
  </si>
  <si>
    <t>Podpornú odľahčovaciu službu pre blízke osoby starajúce sa o seniorov je možné využiť v prípade, že sa jedná o seniora bez závažnejších zdravotných problémov, a to napr. umiestením seniora na určitý čas do Zariadenia pre seniorov v Trnave. Ak sa však jedná o osobu so zdravotným postihnutím, osobitne mentálnym postihnutím, vyžadujúcim osobitnú starostlivosť, možnosť odľahčovacej služby v Trnave a blízkom okolí je obmedzená. OS v prípade požiadavky obyvateľov na poskytnutie odľahčovacej služby spolupracuje so zariadeniami poskytujúcimi sociálne služby, aj s odborom sociálnych vecí Trnavského samosprávneho kraja. Legislatívna úprava v rámci právneho systému SR nateraz nereflektuje špecifickosť poskytovania tejto služby a jej financovanie. Niektoré organizácie poskytujúce sociálne služby pracujú na podpore poskytovania odľahčovacej služby rozvojom sociálnej rehabilitácie, napr. OZ Iskierka v dennom stacionári Commitas.</t>
  </si>
  <si>
    <t xml:space="preserve">Z dôvodu každoročného nárastu potreby financovania osobných výdavkov na asistentov učiteľa v materských a základných školách bola v rozpočte mesta Trnava zavedená položka „podpora inkluzívneho vzdelávania v školách a školských zariadeniach“ za účelom dofinancovania asistentov učiteľa v materských školách, školských kluboch detí a čiastočne v základných školách z vlastných príjmov mesta. Povinnosťou štátu je financovať asistentov učiteľa základných škôl v rámci preneseného výkonu štátnej správy, avšak aktuálne je požiadavka základných škôl uspokojená len na 30 %, aktuálne je to 25,19 asistentov t. j. prepočítaný počet asistentov podľa pracovných úväzkov. Oproti predošlému roku vzrástol počet asistentov v školách o 15 %. Mesto Trnava z vlastných príjmov financuje 11 asistentov v materských školách, 1 asistenta v školskom klube detí a 1 asistenta v základnej škole. Na každej základnej škole dochádza k vzostupu žiakov s poruchami učenia, správania s diagnózou ADHD a inými poruchami, a preto sú na každej základnej škole v zriaďovateľskej pôsobnosti mesta Trnava vytvorené v triedach miesta pre žiakov s individuálnou integráciou.
Do projektu podporeného z ESF sa v roku 2022 zapojilo 6 škôl v zriaďovateľskej pôsobnosti mesta. </t>
  </si>
  <si>
    <t>Organizovanie podujatia Mesto pre všetkých bolo v r. 2002 zrušené, a to na základe návrhu organizácií združujúcich ľudí so zdravotným postihnutím. Dôvodom bola snaha integrovať prezentáciu organizácií radšej do bežných podujatí v meste (Trnavská brána, Učiaca sa Trnava, Trnavský jarmok, Adventné trhy). Organizovaním samostatného podujatia organizácií podporujúcich ľudí s postihnutím sú klienti vyčleňovaní z väčšinovej spoločnosti.</t>
  </si>
  <si>
    <t>V roku 2022 Mesto v spolupráci so Strediskom sociálnej starostlivosti, príspevkovou organizáciou Mesta Trnava zámer rozvoja služieb prípravu zámeru budovania útulku nerozvíjali.</t>
  </si>
  <si>
    <t>V roku 2022 Mesto v spolupráci so Strediskom sociálnej starostlivosti, príspevkovou organizáciou Mesta Trnava zámer rozvoja služieb prípravu zámeru budovania nízkokapacitného útulku nerozvíjali.</t>
  </si>
  <si>
    <t>V roku 2022 Mesto v spolupráci so Strediskom sociálnej starostlivosti, príspevkovou organizáciou Mesta Trnava prípravu zámeru budovania komunitného centra v lokalite sídliska Linčianska nerozvíjali.</t>
  </si>
  <si>
    <t>V roku 2022 Mesto v spolupráci so Strediskom sociálnej starostlivosti, príspevkovou organizáciou Mesta Trnava prípravu zámeru budovania nízkoprahového denného centra nerozvíjali.</t>
  </si>
  <si>
    <t>Projekt Dostupný Domov sa zameriava na riešenie problému s nedostatkom cenovo dostupného bývania. Trnavská arcidiecézna charita a Nadácia Slovenskej sporiteľne na projekte spolupracujú od 07/2021. 
TADCH pracuje s ľuďmi, rodinami, jednotlivcami, ktorí by bez odbornej pomoci skončili ako ľudia bez domova. 2 sociálne pracovníčky, psychologička, asistent bývania a peear pracovník systematicky pracujú s ľuďmi na ich návrate do väčšinovej spoločnosti. V sledovanom roku boli do projektu zaradení klienti v 11 bytoch (jednotlivci, osamelé matky s neplnoletými deťmi a jeden osamelý otec s maloletým synom).  Grantový projekt hradí klientom nájomné, klienti si platia energie. Z grantu Nadácie Slovenskej sporiteľne vo výške 9 000 eur zakúpila v r. 2022 TADCH nábytok, domáce a kuchynské spotrebiče, riad a textílie do domácností klientov, podľa potrieb klientov.  Mesto Trnava ako partner projektu vyčlenilo jednu 1 – izbovú jednotku v lokalite A. Kubinu 21, Trnava určenú pre jedného klienta.</t>
  </si>
  <si>
    <t>Základná zdravotná starostlivosť pre ľudí bez domova v Trnave nebola poskytovaná. Zamestnanci v nízkoprahovom dennom centre a tiež v terénnej sociálnej službe krízovej intervencie poskytujú základné neinvazívne ošetrenie.</t>
  </si>
  <si>
    <t xml:space="preserve">V roku 2022 sociálnemu podniku pribudlo jedno pracovné miesto, zatiaľ na dohodu o pracovnej činnosti je zamestnaný jedna ďalšia osoba, na obsadenie pracovného miesta sa pripravuje osoba s invaliditou. </t>
  </si>
  <si>
    <t>Štatistika za rok 2022:
 - distribúcia 72 informačno – edukačných letákov a 93 časopisov STORMík klientom, verejnosti bolo distribuovaných 35 letákov zameraných na zber a likvidáciu voľne pohodených injekčných striekačiek,
 - občania mesta Trnava nahlásili 8 striekačiek, ktoré boli bezpečne zlikvidované,
 - pracovníci združenia náhodne vo voľnom čase zlikvidovali 3 striekačky,
 - počas pravidelných zberov bolo bezpečne zlikvidovaných 32 pohodených striekačiek
 - v zbernej nádobe FIXPOINT boli vhodené 4 striekačky.</t>
  </si>
  <si>
    <t>Štatistika za rok 2022: Muž participujúci na projekte Ľudia z komunity 
 - odpracoval 6 štvorhodinových služieb,
 - absolvoval spolu 16 stretnutí, počas ktorých absolvoval 2 zdravotné, 2 sociálne poradenstvá, 1 z oblasti liečby, 7 infoservisov, 4 hlboké motivačné rozhovory a jednu ponuku sociálnej asistencie. V rámci stretnutí prebehla aj edukácia z oblasti Harm reduction, ale aj vzájomné rozhovory o nastavovaní služby, 
 - priniesol na výmenu 1068 injekčných striekačiek získaných v skrytej komunite užívateľov drog,
 -  distribuoval do skrytej komunity 18 časopisov STORMík,
 - distribuoval do skrytej komunity 23 info – edukačných materiálov, čo je 31,9 % z celkového počtu distribuovaných materiálov.</t>
  </si>
  <si>
    <t>V roku 2022 boli organizácie poskytujúce poradenstvo finančne podporené sumou 15 000,- eur (TENENET o. z., Občianske združenie Otvorené srdce, Centrum pomoci pre rodinu a Združenie STORM).</t>
  </si>
  <si>
    <t xml:space="preserve">Odbor sociálny MsÚ v Trnave, ktorý monitorovanie realizuje,  hodnotí súčasný systém monitorovania kapacít za vyhovujúci. Oslovovaní partneri spolupracovali s mestom. V rámci OS je monitorovaná aj sociálna práca v teréne. Monitorovanie počtu vyťaženosti kapacít je potrebný z dôvodov vykazovania ekonomických ukazovateľov a tiež z dôvodu plánovania sociálnych služieb v meste.
OS eviduje významnú potrebu umiestňovania klientov v špecializovanom zariadení pre dospelých. Významne vyšší je aj dopyt po službe v špecializovanom zariadení pre deti s poruchou autistického spektra, deti a staršie deti (14+) a mladých dospelých, ambulantná a týždenná forma. Takáto služba obyvateľom v meste a aj bližšom okolí absentuje. Vyšší dopyt je evidovaný v dennom stacionári pre všetky kategórie klientov, nocľahárni (osobitne pre ženy). Chýbajúcimi sociálnymi službami sú zariadenie opatrovateľskej služby pre ľudí bez domova, integračné centrum, útulok pre jednotlivcov / rodiny, odľahčovacia služba pre osoby starajúce sa o zdravotne (predovšetkým mentálne) postihnutých. </t>
  </si>
  <si>
    <t>Zrekonštruovaná bola časť obytných priestorov, obnovené bolo zariadenie kuchyne, boli zakúpené nové paplóny. Zámer bol zrealizovaný s finančnou podporou z viacerých externých zdrojov.</t>
  </si>
  <si>
    <t xml:space="preserve">Zámer bol realizovaný priebežne počas roka, a to vzdelávanie v zmysle platnej legislatívy a tiež za účelom zvyšovania odbornosti zamestnancov a ich osobného rastu. Vzdelávania sa zúčastnilo 17 zamestnancov. </t>
  </si>
  <si>
    <t>Zaži v Trnave v spolupráci s Mestom Trnava vybudovalo prvú klubovňu pre mladých dospievajúcich v Modranke. Klubovňa je zameraná na deti od 11 rokov, otvorená je v poobedných hodinách. Poskytuje bezpečné prostredie na rozvoj a budovanie vzťahov.</t>
  </si>
  <si>
    <t xml:space="preserve">EKO šatník je celoročný projekt v rámci Centra pomoci pre rodinu, ktorý má sociálny a najmä ekologický rozmer. Pomohol 170 ľuďom z vylúčených komunít v Trnave a sociálne slabším rodinám, spája sa tiež s poskytovaním špecializovaného sociálneho poradenstva. EKO šatník v roku 2022 pomáhal 2610 odídencom z Ukrajiny. </t>
  </si>
  <si>
    <t>V roku 2022 Mesto v spolupráci so Strediskom sociálnej starostlivosti, príspevkovou organizáciou Mesta Trnava prípravu zámeru rozvoja služieb v mestskej nocľahárni nerozvíjali.</t>
  </si>
  <si>
    <t>Zdroj financovania</t>
  </si>
  <si>
    <t>Externé zdroje financovania</t>
  </si>
  <si>
    <t>Zdroje
Mesta Trnava</t>
  </si>
  <si>
    <t>Zdroje Zariadenia pre seniorov</t>
  </si>
  <si>
    <t>SOCIÁLNA STAROSTLIVOSŤ</t>
  </si>
  <si>
    <t>sumarizačný riadok</t>
  </si>
  <si>
    <t>bežné výdavky celkom</t>
  </si>
  <si>
    <t>kapitálové výdavky celkom</t>
  </si>
  <si>
    <t>Bežné výdavky - sociálna starostlivosť</t>
  </si>
  <si>
    <t>Jednorazové dávky, príspevky v zmysle zákona 305/2005 Z. z. a zákona 448/2008 Z. z.</t>
  </si>
  <si>
    <t>• jednorazové dávky v hmotnej núdzi a mimoriadne dávky</t>
  </si>
  <si>
    <t>x</t>
  </si>
  <si>
    <t>› starostlivosť o seniorov</t>
  </si>
  <si>
    <t>zdroje mesta</t>
  </si>
  <si>
    <t>› starostlivosť o rodiny s deťmi</t>
  </si>
  <si>
    <t>› starostlivosť o osoby v krízových situáciách</t>
  </si>
  <si>
    <t>• príspevky v zmysle zákona č. 305/2005 Z. z.</t>
  </si>
  <si>
    <t>› na dopravu do a z centra pre rodiny s deťmi</t>
  </si>
  <si>
    <t>› príspevok akreditovanému subjektu v zmysle zákona č. 305/2005 Z. z. o sociálnoprávnej ochrane detí a sociálnej kuratele</t>
  </si>
  <si>
    <t>› príspevok na uľahčenie osamostatnenia sa mladého dospelého</t>
  </si>
  <si>
    <t>• príspevky neverejným poskytovateľom sociálnych služieb v zmysle zákona NR SR č. 448/2008 Z. z. o sociálnych službách</t>
  </si>
  <si>
    <t>› Trnavská arcidiecézna charita - nízkoprahové denné centrum - KPSS</t>
  </si>
  <si>
    <t>› za pobytovú a ambulantnú službu</t>
  </si>
  <si>
    <t>› opatrovateľská služba - neverejní poskytovatelia</t>
  </si>
  <si>
    <t>Charita a tretí sektor</t>
  </si>
  <si>
    <t>• aktivity a podujatia zamerané na cieľovú skupinu ľudí so zdravotným znevýhodnením - KPSS</t>
  </si>
  <si>
    <t>• podpora tretieho sektora, seniorov a marginalizovaných skupín</t>
  </si>
  <si>
    <t>• vianočná charitatívna podpora</t>
  </si>
  <si>
    <t>Mestský grantový program</t>
  </si>
  <si>
    <t>• oblasť aktivít mládeže</t>
  </si>
  <si>
    <t>• oblasť výchovy a vzdelávania</t>
  </si>
  <si>
    <t>• oblasť sociálna</t>
  </si>
  <si>
    <t>• oblasť zdravia a drogovej prevencie</t>
  </si>
  <si>
    <t>• školy a školské zariadenia v zriaďovateľskej pôsobnosti mesta - letná činnosť</t>
  </si>
  <si>
    <t>Prídavky na deti</t>
  </si>
  <si>
    <t>príspevok z ÚPSVaR</t>
  </si>
  <si>
    <t>Príspevok na pomoc v hmotnej núdzi</t>
  </si>
  <si>
    <t>Vyhotovenie zdravotných posudkov odkázanosti na sociálnu službu</t>
  </si>
  <si>
    <t>Rodičovský príspevok</t>
  </si>
  <si>
    <t>Príspevok pri narodení dieťaťa</t>
  </si>
  <si>
    <t>Hmotná núdza - opatrovník Mesto Trnava</t>
  </si>
  <si>
    <t>Mesto Trnava ako súdom ustanovený opatrovník osoby pozbavenej právnej spôsobilosti</t>
  </si>
  <si>
    <t>ZARIADENIA SOCIÁLNYCH SLUŽIEB</t>
  </si>
  <si>
    <t>Bežné výdavky - zariadenia sociálnych služieb</t>
  </si>
  <si>
    <t>Príspevok pre Stredisko sociálnej starostlivosti</t>
  </si>
  <si>
    <t>• príspevok na činnosť</t>
  </si>
  <si>
    <t>• príspevok na opatrovateľskú službu</t>
  </si>
  <si>
    <t>• príspevky z MPSVaR SR na financovanie sociálnych služieb v zariadeniach zriadených obcou</t>
  </si>
  <si>
    <t>› Zariadenie opatrovateľskej služby na Hospodárskej ulici</t>
  </si>
  <si>
    <t>príspevok z MPSVaR SR</t>
  </si>
  <si>
    <t>› Zariadenie opatrovateľskej služby na Coburgovej ulici</t>
  </si>
  <si>
    <t>› Nocľaháreň na Coburgovej ulici</t>
  </si>
  <si>
    <t>• čerpanie fondu opráv a údržby bytových budov</t>
  </si>
  <si>
    <t>• výdavky zo zdrojov mesta na činnosť zariadenia</t>
  </si>
  <si>
    <t>• výdavky z vlastných príjmov</t>
  </si>
  <si>
    <t>zdroje Zariadenia pre seniorov</t>
  </si>
  <si>
    <t>• príspevok z MPSVaR SR</t>
  </si>
  <si>
    <t>Kapitálové výdavky - zariadenia sociálnych služieb</t>
  </si>
  <si>
    <t>• výdavky zo zdrojov mesta</t>
  </si>
  <si>
    <t>PROJEKTY PODPORY ROZVOJA SOCIÁLNEJ OBLASTI</t>
  </si>
  <si>
    <t>Bežné výdavky - podpora rozvoja sociálnej oblasti</t>
  </si>
  <si>
    <t>Komunitné plánovanie a sociálny rozvoj - KPSS</t>
  </si>
  <si>
    <t>Ostatné dotácie a podpora neverejných poskytovateľov sociálnych služieb</t>
  </si>
  <si>
    <t>• Trnavská arcidiecézna charita</t>
  </si>
  <si>
    <t>› Projekt Streetwork Trnava - KPSS</t>
  </si>
  <si>
    <t>› zabezpečenie donášky obedov</t>
  </si>
  <si>
    <t>• Katolícka jednota Slovenska - zabezpečenie donášky obedov</t>
  </si>
  <si>
    <t>Zdravé mesto Trnava</t>
  </si>
  <si>
    <t>Supervízia</t>
  </si>
  <si>
    <t>Program aktívneho starnutia - PHSR, KPSS</t>
  </si>
  <si>
    <t>• Veľtrh pre seniorov</t>
  </si>
  <si>
    <t>• ostatné aktivity Programu aktívneho starnutia a Rada seniorov</t>
  </si>
  <si>
    <t>Programy rozvoja služieb pre ľudí bez domova (bývanie, zdravie, práca) - Stratégia pre ľudí bez domova</t>
  </si>
  <si>
    <t>Preventívne programy pre rodiny s deťmi - Stratégia pre ľudí bez domova</t>
  </si>
  <si>
    <t>Kontrolná činnosť vo veciach sociálnych služieb</t>
  </si>
  <si>
    <t>zdroje MV SR</t>
  </si>
  <si>
    <t>PROJEKTY / podpora z externých zdrojov</t>
  </si>
  <si>
    <t>Bežné výdavky - podpora projektov z externých zdrojov</t>
  </si>
  <si>
    <t>Národný projekt "Podpora a zvyšovanie kvality terénnej sociálnej práce" - MPSVaR SR - KPSS</t>
  </si>
  <si>
    <t>• vlastné zdroje</t>
  </si>
  <si>
    <t>• grantové zdroje</t>
  </si>
  <si>
    <t>Implementačná agentúra 
MPSVaR SR</t>
  </si>
  <si>
    <t>Zvýšenie zamestnanosti príslušníkov MRK v Trnave zriadením miestnej občianskej poriadkovej služby</t>
  </si>
  <si>
    <t>Kapitálové výdavky - podpora projektov z externých zdrojov</t>
  </si>
  <si>
    <t>Projekty v sociálnej oblasti</t>
  </si>
  <si>
    <t>Zariadenie pre seniorov v Trnave, rozpočtová organizácia mesta</t>
  </si>
  <si>
    <t>Externé zdroje (ŠR, MPSVaR SR, iné)</t>
  </si>
  <si>
    <t>Spolu</t>
  </si>
  <si>
    <t>Žiadateľ</t>
  </si>
  <si>
    <t>Názov projektu</t>
  </si>
  <si>
    <t>Oblasť</t>
  </si>
  <si>
    <t>Požadované</t>
  </si>
  <si>
    <t>Schválené</t>
  </si>
  <si>
    <t>Naplnenie požiadavky žiadateľa</t>
  </si>
  <si>
    <t>sociálna</t>
  </si>
  <si>
    <t>IPčko</t>
  </si>
  <si>
    <t>Klub Machovisko a Káčko - bezpečné miesta pre mladých v kríze</t>
  </si>
  <si>
    <t>Občianske združenie Nezábudka Trnava</t>
  </si>
  <si>
    <t>Zbor Cirkvi bratskej v Trnave</t>
  </si>
  <si>
    <t>Občianske združenie ISKIERKA</t>
  </si>
  <si>
    <t>ZÁUJMOVÉ ZDRUŽENIE RODINA</t>
  </si>
  <si>
    <t>Stacionár NÁŠ DOM n.o.</t>
  </si>
  <si>
    <t>Celoročná činnosť MsO JDS Trnava</t>
  </si>
  <si>
    <t>Centrum včasnej intervencie Trnava, n.o.</t>
  </si>
  <si>
    <t>Zväz diabetikov Slovenska - Základná organizácia DIATYRNAVIA Trnava</t>
  </si>
  <si>
    <t>zdravie a protidrogová prevencia</t>
  </si>
  <si>
    <t>Trnavská univerzita v Trnave</t>
  </si>
  <si>
    <t>Abstinentský klub Trnava (A-klub Trnava)</t>
  </si>
  <si>
    <t>ZDRAVÁ RODINA - PREVENCIA A PODPORA: Podpora celoročných aktivít A-klubu Trnava</t>
  </si>
  <si>
    <t>Laura, združenie mladých - stredisko Trnava</t>
  </si>
  <si>
    <t>Nech dobro rastie</t>
  </si>
  <si>
    <t>aktivity mládeže</t>
  </si>
  <si>
    <t>DOMKA - Združenie saleziánskej mládeže, stredisko Trnava</t>
  </si>
  <si>
    <t>Združenie katolíckych vodkýň a skautov Európy na Slovensku</t>
  </si>
  <si>
    <t>Systematická celoročná činnosť v skautskom roku</t>
  </si>
  <si>
    <t>Spoločenstvo Hrubáci</t>
  </si>
  <si>
    <t>Celoročná činnosť OZ Spoločenstvo Hrubáci</t>
  </si>
  <si>
    <t>Mestská rada mládeže v Trnave</t>
  </si>
  <si>
    <t>Spoločenstvo Tulipánci</t>
  </si>
  <si>
    <t>Communium basilica</t>
  </si>
  <si>
    <t>Aktivity a tábory o.z. Communium basilica</t>
  </si>
  <si>
    <t>Slovenský skauting, 2. zbor Dlhých mačiek Trnava</t>
  </si>
  <si>
    <t>ASC Trnava</t>
  </si>
  <si>
    <t>Celoročné stretnutia a letný tábor</t>
  </si>
  <si>
    <t>Aktivity pre deti</t>
  </si>
  <si>
    <t>Humanitárna pomoc Ukrajine</t>
  </si>
  <si>
    <t>Príspevok na ubytovanie odídencom z Ukrajiny</t>
  </si>
  <si>
    <t>príspevok Ministerstva vnútra SR</t>
  </si>
  <si>
    <t>• dotácia na energie zariadeniam sociálnych služieb v zriaďovateľskej pôsobnosti mesta</t>
  </si>
  <si>
    <t>• dotácia v rámci inflačnej pomoci zariadeniam sociálnych služieb v zriaďovateľskej pôsobnosti mesta</t>
  </si>
  <si>
    <t>vrátenie príspevku MPSVaR SR</t>
  </si>
  <si>
    <t>• vrátenie poskytnutého príspevku za Zariadenie pre seniorov za neobsadené miesta</t>
  </si>
  <si>
    <t>• vrátenie nevyčerpaného príspevku za Zariadenie opatrovateľskej služby na Hospodárskej ulici za neobsadené miesta</t>
  </si>
  <si>
    <t>• vrátenie nevyčerpaného príspevku za Zariadenie opatrovateľskej služby na Coburgovej ulici za neobsadené miesta</t>
  </si>
  <si>
    <t>• zostatok finančných prostriedkov z vlastných príjmov za rok 2022</t>
  </si>
  <si>
    <t>• príspevok na ubytovanie odídencov z Ukrajiny</t>
  </si>
  <si>
    <t>príspevok z MV SR</t>
  </si>
  <si>
    <t>• výdavky z príjmov</t>
  </si>
  <si>
    <t>• vrátenie nepoužitej dotácie</t>
  </si>
  <si>
    <t>vrátenie príspevku - Implementačná agentúra 
MPSVaR SR</t>
  </si>
  <si>
    <t>Zdroj: Záverečný účet Mesta Trnavy za rok 2022</t>
  </si>
  <si>
    <t>Zariadenie pre seniorov v Trnave, rozpočtová organizácia Mesta Trnava</t>
  </si>
  <si>
    <t>Príspevok pre Stredisko sociálnej starostlivosti, príspevková organizácia Mesta Trnava</t>
  </si>
  <si>
    <t>Výdavky na sociálnu starostlivosť za 2020 - 2022</t>
  </si>
  <si>
    <t>Zdroj: Záverečný účet Mesta Trnavy za príslušný rok</t>
  </si>
  <si>
    <t>Výdavky podľa záverečného účtu Mesta Trnava za rok 2022</t>
  </si>
  <si>
    <t>Plnenie k 31.12.2022</t>
  </si>
  <si>
    <t>Dotácie pridelené Mestom Trnava subjektom pôsobiacim v sociálnej oblasti, rok 2022</t>
  </si>
  <si>
    <t>Stav</t>
  </si>
  <si>
    <t>Celkové náklady projektu</t>
  </si>
  <si>
    <t>Na Kopánke spolu pre mladých</t>
  </si>
  <si>
    <t>Schválená</t>
  </si>
  <si>
    <t>Celoročná skautská činnosť</t>
  </si>
  <si>
    <t>Dobrovoľníci deťom 2022</t>
  </si>
  <si>
    <t>Pre deti a rodiny 2022</t>
  </si>
  <si>
    <t>To nakrajšie na svete</t>
  </si>
  <si>
    <t>Letný tábor 2022 a celoročná činnosť</t>
  </si>
  <si>
    <t>Centrum pre deti a rodiny Trnava</t>
  </si>
  <si>
    <t>Zamietnutá</t>
  </si>
  <si>
    <t>FESTHRY 2022</t>
  </si>
  <si>
    <t>Doručená</t>
  </si>
  <si>
    <t>Spojená škola, Lomonosovova 8, Trnava</t>
  </si>
  <si>
    <t>Podpora rozvoja motorických zručností zdravotne znevýhodnených detí</t>
  </si>
  <si>
    <t>Materiálno - technické vybavenie prvej základnej školy pre žiakov s autizmom v Trnavskom kraji</t>
  </si>
  <si>
    <t>Spoločnosť pre zmysluplný život</t>
  </si>
  <si>
    <t>Terapiami za zlepšenie kvality života osôb s autizmom a ich rodín</t>
  </si>
  <si>
    <t>Harmonizácia vývinu dieťaťa v inštitucionálnej starostlivosti</t>
  </si>
  <si>
    <t>Poradensko-rehabilitačné centrum sluchovo postihnutých Trnavského kraja</t>
  </si>
  <si>
    <t>Už nechcem stáť mimo</t>
  </si>
  <si>
    <t>Únia nevidiacich a slabozrakých Slovenska</t>
  </si>
  <si>
    <t>Možno inak, ale aj tak moderne</t>
  </si>
  <si>
    <t>Na každom členovi rodiny záleží</t>
  </si>
  <si>
    <t>Podpora činnosti a prevádzky Azylového domu Tamara a Trnavského materského centra</t>
  </si>
  <si>
    <t>Mestská organizácia JDS Trnava</t>
  </si>
  <si>
    <t>Aktivity Centra pomoci pre rodinu</t>
  </si>
  <si>
    <t>V zdravom tele - zdravý duch</t>
  </si>
  <si>
    <t>Naša budúcnosť závisí od toho, čo urobíme dnes</t>
  </si>
  <si>
    <t>Na trati, o.z.</t>
  </si>
  <si>
    <t>Hipoterapia pre klientov špecializovaného zariadenia s trvalým pobytom v meste Trnava</t>
  </si>
  <si>
    <t>Bicyklovanie nás baví</t>
  </si>
  <si>
    <t>Craft &amp; Play Room</t>
  </si>
  <si>
    <t>Nadácia Pontis</t>
  </si>
  <si>
    <t>Program Budúcnosť INAK - vzdelávanie pracovníkov s mládežou a mentorský program</t>
  </si>
  <si>
    <t>Knižnica Juraja Fándlyho v Trnave</t>
  </si>
  <si>
    <t>Učenie bez školských lavíc 2022</t>
  </si>
  <si>
    <t>Trnavské osvetové stredisko</t>
  </si>
  <si>
    <t>Beseda a workshopy s filmovými tvorcami</t>
  </si>
  <si>
    <t>Prázdninový superklub 2022</t>
  </si>
  <si>
    <t>Ildikó Kraicová, ROMANIKA</t>
  </si>
  <si>
    <t>Tvorivá dielňa</t>
  </si>
  <si>
    <t>Lifestarter</t>
  </si>
  <si>
    <t>Mapovanie vzdelávacích organizácií Učiacej sa Trnavy</t>
  </si>
  <si>
    <t>Festival Učiaca sa Trnava</t>
  </si>
  <si>
    <t>Detské ihrisko</t>
  </si>
  <si>
    <t>Zlatá priadka, n.o.</t>
  </si>
  <si>
    <t>Tradičné trnavské remeslá 2022</t>
  </si>
  <si>
    <t>Hlasová dielňa</t>
  </si>
  <si>
    <t>BonArt</t>
  </si>
  <si>
    <t>SeniorArtAkadémia</t>
  </si>
  <si>
    <t>Šikana na školách - seminár</t>
  </si>
  <si>
    <t>ReAnimare</t>
  </si>
  <si>
    <t>Vydanie knihy čierno-bielych fotografií Fragmenty okamihu</t>
  </si>
  <si>
    <t>Bronco n.o.</t>
  </si>
  <si>
    <t>Kubik 2022</t>
  </si>
  <si>
    <t>záujmová umelecká činnosť a kultúrne aktivity</t>
  </si>
  <si>
    <t>MO Matice Slovenskej Trnava</t>
  </si>
  <si>
    <t>Trnavský rínek a Blšák 2022</t>
  </si>
  <si>
    <t>Miešaný spevácky zbor Cantica /Z/nova</t>
  </si>
  <si>
    <t>Účasť zboru Cantica /Z/nova na svetovej súťaži Llangollen International Musical Eisteddfod 2022, Wales</t>
  </si>
  <si>
    <t>DOMKA - Združenie saleziánskej mládeže Festival Lumen, projekt Domky</t>
  </si>
  <si>
    <t>Festival LUMEN 2022</t>
  </si>
  <si>
    <t>Malý Berlín</t>
  </si>
  <si>
    <t>Malý Berlín 2022</t>
  </si>
  <si>
    <t>Trnavská hudobná spoločnosť, občianske združenie</t>
  </si>
  <si>
    <t>Realizácia žánrových hudobných podujatí v Trnave</t>
  </si>
  <si>
    <t>Bachova spoločnosť na Slovensku</t>
  </si>
  <si>
    <t>TOD, 27. ročník medzinárodného festivalu</t>
  </si>
  <si>
    <t>Trnavské mestské zbory</t>
  </si>
  <si>
    <t>Podpora zborového spevu v meste Trnava</t>
  </si>
  <si>
    <t>Divadelná skupina Trnava</t>
  </si>
  <si>
    <t>Činnosť Divadelného súboru DISK Trnava a prevádzka Diavdelného štúdia DISK v Trnave v roku 2022</t>
  </si>
  <si>
    <t>Folklórny súbor Trnafčan Trnava</t>
  </si>
  <si>
    <t>Činnosť folklórneho súboru Trnafčan</t>
  </si>
  <si>
    <t>PRAK.sk</t>
  </si>
  <si>
    <t>Tlač a lisovanie CD nosičov</t>
  </si>
  <si>
    <t>Tvorba a reprízy divadelnej inscenácie Balho Uhlár a kolektív DISK: Cholesterol</t>
  </si>
  <si>
    <t>Hory a mesto Trnava</t>
  </si>
  <si>
    <t>Hory a mesto Trnava 2022</t>
  </si>
  <si>
    <t>Trnavský komorný orchester</t>
  </si>
  <si>
    <t>TKO - finančné zabezpečenie fungovania v roku 2022</t>
  </si>
  <si>
    <t>Výstava VIVA LA ABSTRAKCIA</t>
  </si>
  <si>
    <t>Slovenské hudobné fórum, o.z.</t>
  </si>
  <si>
    <t>Ekofest 2022</t>
  </si>
  <si>
    <t>Hudba na radnici - 6. ročník</t>
  </si>
  <si>
    <t>Súkromné tanečné konzervatórium Dušana Nebylu, Kalinčiakova 47, Trnava</t>
  </si>
  <si>
    <t>Pocta Dušanovi Nebylovi 2022</t>
  </si>
  <si>
    <t>Krst albumu Zlatá panna</t>
  </si>
  <si>
    <t>MOYZESOVO KVARTETO komorný súbor mesta Skalica</t>
  </si>
  <si>
    <t>Hudba Trnave-Slovenský festival -Pocta lesnému rohu, 20. ročník</t>
  </si>
  <si>
    <t>ROMAPOŽOMATAR</t>
  </si>
  <si>
    <t>Benefičný koncert pre Richarda Gajlíka</t>
  </si>
  <si>
    <t>Lovely Experience</t>
  </si>
  <si>
    <t>Lovely Experience 2022</t>
  </si>
  <si>
    <t>Regionálny úrad verejného zdravotníctva so sídlom v Trnave</t>
  </si>
  <si>
    <t>Život bez tabaku</t>
  </si>
  <si>
    <t>Psychologické večery v Trnave</t>
  </si>
  <si>
    <t>Osveta pre diabetikov v Trnavskom kraji</t>
  </si>
  <si>
    <t>MALOU  LYŽIČKOU alebo šité studenou ihlou</t>
  </si>
  <si>
    <t>Šarvaicová</t>
  </si>
  <si>
    <t>Záchranný systém Slovensko, o.z. - Vodná záchrana pomocou prístoja HUMMINBIRD SOLIX 10</t>
  </si>
  <si>
    <t>Stav plnenia ku koncu sledovaného obdobia</t>
  </si>
  <si>
    <t>zrealizovaný</t>
  </si>
  <si>
    <t>čiastočne zrealizovaný</t>
  </si>
  <si>
    <t>Mesto v roku 2022 zamestnávalo celkom 4 zamestnancov referátu terénnej sociálnej práce, a to pri práci s klientami vo všeobecnosti / s ľuďmi vylúčenej marginalizovanej komunity / ľuďmi bez domova / odídencami z Ukrajiny. Podľa KPSS Mesto Trnava plánuje zamestnávať 2 zamestnancov v teréne pre prácu s rodinou a pre prácu so seniormi.</t>
  </si>
  <si>
    <t>ZpS iniciovalo odbornú diskusiu k vytvoreniu postupu pri umiestňovaní „kritických“ prijímateľov sociálnych služieb do ZpS. Zariadenie spolupracuje s terénnymi sociálnymi pracovníkmi z MsÚ v Trnave, ktorá začína už pri podaní žiadosti o umiestnenie do zariadenia. Na pravidelných stretnutiach v ZpS po odovzdaní prvotných informácií sa nastavuje celý proces sociálnej práce s takýmto prijímateľom.</t>
  </si>
  <si>
    <r>
      <rPr>
        <b/>
        <sz val="12"/>
        <color theme="5"/>
        <rFont val="Calibri"/>
        <family val="2"/>
        <charset val="238"/>
        <scheme val="minor"/>
      </rPr>
      <t>Rok 2022</t>
    </r>
    <r>
      <rPr>
        <b/>
        <sz val="12"/>
        <color theme="1"/>
        <rFont val="Calibri"/>
        <family val="2"/>
        <charset val="238"/>
        <scheme val="minor"/>
      </rPr>
      <t xml:space="preserve">
Aktivita</t>
    </r>
  </si>
  <si>
    <t>Vyhodnotenie akčného plánu v zmysle KPSS mesta Trnavy na roky 2021 - 2025 s výhľadom do roku 2030</t>
  </si>
  <si>
    <t>V rámci mestského grantového programu za oblasti sociálna, aktivity mládeže, výchovu a vzdelávanie, záujmová a umelecká činnosť a kultúrne aktivity, zdravie a protidrogová prevencia bolo v r. 2022 podaných celkom 72 žiadostí, z ktorých 62 bolo schválených. Celková výška nákladov na predložené projekty predstavovala 993 077 eur, žiadatelia žiadali o podporu v objeme celkom 288 586 eur. Mesto projekty podporilo celkovou sumou 191 992 eur. Sociálni partneri mesta v diskusii uviedli, že podporu nevnímajú ako stabilnú, nakoľko sa jedná vždy o podporu na jeden kalendárny rok a nie je isté, či podporu pre dlhodobú aktivitu získajú aj v ďalšom období.</t>
  </si>
  <si>
    <t>Základné školy budujú školské podporné - inkluzívne tímy. Finančne sú podporené z projektu podporeného ESF Pomáhajúce profesie v edukácii detí a žiakov a ďalších zdrojov, pre rok 2022 v štruktúre (uvedené z projektu / mimo projektu):
Školský psychológ: 3,8 / 6,94
Sociálny pedagóg: 2 / 0
Školský logopéd: 0 / 0
Špeciálny pedagóg: 0 / 1
Školský špeciálny pedagóg: 1 / 1,27
Potreby škôl sú vyššie ako mesto dokáže zabezpečiť, úlohu hodnotíme ako čiastočne zrealizovanú.</t>
  </si>
  <si>
    <t>nezrealizovaný</t>
  </si>
  <si>
    <t>Pravidelný monitoring disponibilných a požadovaných kapacít pre klientov v ZOS a domácej opatrovateľskej službe, zabezpečenie chýbajúceho počtu domácich
opatrovateľov</t>
  </si>
  <si>
    <r>
      <t xml:space="preserve">Monitorovanie potenciálnych a existujúcich poberateľov sociálnych služieb 
</t>
    </r>
    <r>
      <rPr>
        <b/>
        <sz val="12"/>
        <color theme="5" tint="-0.249977111117893"/>
        <rFont val="Calibri"/>
        <family val="2"/>
        <charset val="238"/>
        <scheme val="minor"/>
      </rPr>
      <t>Strategický zámer</t>
    </r>
  </si>
  <si>
    <r>
      <t xml:space="preserve">Vzdelávanie ľudských zdrojov v rámci organizácií poskytujúcich služby 
</t>
    </r>
    <r>
      <rPr>
        <b/>
        <sz val="12"/>
        <color theme="5" tint="-0.249977111117893"/>
        <rFont val="Calibri"/>
        <family val="2"/>
        <charset val="238"/>
        <scheme val="minor"/>
      </rPr>
      <t>Strategický zámer</t>
    </r>
  </si>
  <si>
    <r>
      <t xml:space="preserve">Zavedenie inovácií a digitálnych technológií v školách, školských zariadeniach, organizáciách a zariadeniach pôsobiacich v oblasti sociálnych služieb v zriaďovateľskej pôsobnosti mesta
</t>
    </r>
    <r>
      <rPr>
        <b/>
        <sz val="12"/>
        <color theme="5" tint="-0.249977111117893"/>
        <rFont val="Calibri"/>
        <family val="2"/>
        <charset val="238"/>
        <scheme val="minor"/>
      </rPr>
      <t>Strategický zámer</t>
    </r>
  </si>
  <si>
    <r>
      <t xml:space="preserve">Zvýšenie počtu zamestnancov odboru sociálneho MsÚ v Trnave zabezpečujúcich terénnu sociálnu prácu
</t>
    </r>
    <r>
      <rPr>
        <b/>
        <sz val="12"/>
        <color theme="5" tint="-0.249977111117893"/>
        <rFont val="Calibri"/>
        <family val="2"/>
        <charset val="238"/>
        <scheme val="minor"/>
      </rPr>
      <t>Strategický zámer</t>
    </r>
  </si>
  <si>
    <r>
      <t xml:space="preserve">Zvyšovanie povedomia obyvateľov o sociálnych službách
</t>
    </r>
    <r>
      <rPr>
        <b/>
        <sz val="12"/>
        <color theme="5" tint="-0.249977111117893"/>
        <rFont val="Calibri"/>
        <family val="2"/>
        <charset val="238"/>
        <scheme val="minor"/>
      </rPr>
      <t>Strategický zámer</t>
    </r>
  </si>
  <si>
    <r>
      <t xml:space="preserve">Realizácia participatívneho plánovania
</t>
    </r>
    <r>
      <rPr>
        <b/>
        <sz val="12"/>
        <color theme="5" tint="-0.249977111117893"/>
        <rFont val="Calibri"/>
        <family val="2"/>
        <charset val="238"/>
        <scheme val="minor"/>
      </rPr>
      <t>Strategický zámer</t>
    </r>
  </si>
  <si>
    <r>
      <t xml:space="preserve">Zdravé mesto
</t>
    </r>
    <r>
      <rPr>
        <b/>
        <sz val="12"/>
        <color theme="5" tint="-0.249977111117893"/>
        <rFont val="Calibri"/>
        <family val="2"/>
        <charset val="238"/>
        <scheme val="minor"/>
      </rPr>
      <t>Strategický zámer</t>
    </r>
  </si>
  <si>
    <r>
      <t xml:space="preserve">Stabilná podpora sociálnych partnerov mesta prostredníctvom mestského grantového programu
</t>
    </r>
    <r>
      <rPr>
        <b/>
        <sz val="12"/>
        <color theme="5" tint="-0.249977111117893"/>
        <rFont val="Calibri"/>
        <family val="2"/>
        <charset val="238"/>
        <scheme val="minor"/>
      </rPr>
      <t>Strategický zámer</t>
    </r>
  </si>
  <si>
    <r>
      <t xml:space="preserve">Informovanosť sociálnych partnerov mesta o grantových možnostiach
</t>
    </r>
    <r>
      <rPr>
        <b/>
        <sz val="12"/>
        <color theme="5" tint="-0.249977111117893"/>
        <rFont val="Calibri"/>
        <family val="2"/>
        <charset val="238"/>
        <scheme val="minor"/>
      </rPr>
      <t>Strategický zámer</t>
    </r>
  </si>
  <si>
    <r>
      <t xml:space="preserve">Budovanie komunitného priestoru pre mimoškolské aktivity
</t>
    </r>
    <r>
      <rPr>
        <b/>
        <sz val="12"/>
        <color theme="5" tint="-0.249977111117893"/>
        <rFont val="Calibri"/>
        <family val="2"/>
        <charset val="238"/>
        <scheme val="minor"/>
      </rPr>
      <t>Strategický zámer</t>
    </r>
  </si>
  <si>
    <r>
      <t xml:space="preserve">Zvýšenie počtu odborných zamestnancov škôl a školských zariadení
</t>
    </r>
    <r>
      <rPr>
        <b/>
        <sz val="12"/>
        <color theme="5" tint="-0.249977111117893"/>
        <rFont val="Calibri"/>
        <family val="2"/>
        <charset val="238"/>
        <scheme val="minor"/>
      </rPr>
      <t>Strategický zámer</t>
    </r>
  </si>
  <si>
    <r>
      <t xml:space="preserve">Zvýšenie kapacity materských škôl, MŠ Spojná 6 v Trnave - rekonštrukcia areálu a budov
</t>
    </r>
    <r>
      <rPr>
        <b/>
        <sz val="12"/>
        <color theme="5" tint="-0.249977111117893"/>
        <rFont val="Calibri"/>
        <family val="2"/>
        <charset val="238"/>
        <scheme val="minor"/>
      </rPr>
      <t>Strategický zámer</t>
    </r>
  </si>
  <si>
    <r>
      <t xml:space="preserve">Realizácia aktivít v súlade s Programom aktívneho starnutia
</t>
    </r>
    <r>
      <rPr>
        <b/>
        <sz val="12"/>
        <color theme="5" tint="-0.249977111117893"/>
        <rFont val="Calibri"/>
        <family val="2"/>
        <charset val="238"/>
        <scheme val="minor"/>
      </rPr>
      <t>Strategický zámer</t>
    </r>
  </si>
  <si>
    <r>
      <t xml:space="preserve">Vytvorenie bezpečného priestoru pre voľnočasové aktivity seniorov v doliečovacom procese závislostí
</t>
    </r>
    <r>
      <rPr>
        <b/>
        <sz val="12"/>
        <color theme="5" tint="-0.249977111117893"/>
        <rFont val="Calibri"/>
        <family val="2"/>
        <charset val="238"/>
        <scheme val="minor"/>
      </rPr>
      <t>Strategický zámer</t>
    </r>
  </si>
  <si>
    <r>
      <t xml:space="preserve">Zabezpečenie dostatočného počtu opatrovateľov v zariadeniach opatrovateľskej služby a v domácej opatrovateľskej službe
</t>
    </r>
    <r>
      <rPr>
        <b/>
        <sz val="12"/>
        <color theme="5" tint="-0.249977111117893"/>
        <rFont val="Calibri"/>
        <family val="2"/>
        <charset val="238"/>
        <scheme val="minor"/>
      </rPr>
      <t>Strategický zámer</t>
    </r>
  </si>
  <si>
    <r>
      <t xml:space="preserve">Príprava zámeru na vybudovanie zariadenia opatrovateľskej služby
</t>
    </r>
    <r>
      <rPr>
        <b/>
        <sz val="12"/>
        <color theme="5" tint="-0.249977111117893"/>
        <rFont val="Calibri"/>
        <family val="2"/>
        <charset val="238"/>
        <scheme val="minor"/>
      </rPr>
      <t>Strategický zámer</t>
    </r>
  </si>
  <si>
    <r>
      <t xml:space="preserve">Rozšírenie kapacity Centra včasnej intervencie Trnava, n. o., sprostredkovanie vhodných priestorov
</t>
    </r>
    <r>
      <rPr>
        <b/>
        <sz val="12"/>
        <color theme="5" tint="-0.249977111117893"/>
        <rFont val="Calibri"/>
        <family val="2"/>
        <charset val="238"/>
        <scheme val="minor"/>
      </rPr>
      <t>Strategický zámer</t>
    </r>
  </si>
  <si>
    <r>
      <t xml:space="preserve">Vybudovanie denného stacionára pre dospelých autistov
</t>
    </r>
    <r>
      <rPr>
        <b/>
        <sz val="12"/>
        <color theme="5" tint="-0.249977111117893"/>
        <rFont val="Calibri"/>
        <family val="2"/>
        <charset val="238"/>
        <scheme val="minor"/>
      </rPr>
      <t>Strategický zámer</t>
    </r>
  </si>
  <si>
    <r>
      <t xml:space="preserve">Spracovanie postupu poskytovania odľahčovacej služby a zabezpečenia dostupnosti služby
</t>
    </r>
    <r>
      <rPr>
        <b/>
        <sz val="12"/>
        <color theme="5" tint="-0.249977111117893"/>
        <rFont val="Calibri"/>
        <family val="2"/>
        <charset val="238"/>
        <scheme val="minor"/>
      </rPr>
      <t>Strategický zámer</t>
    </r>
  </si>
  <si>
    <r>
      <t xml:space="preserve">Podpora inkluzívneho vzdelávania na školách a zapojenie škôl do národného projektu "Pomáhajúce profesie v edukácii detí a žiakov"
</t>
    </r>
    <r>
      <rPr>
        <b/>
        <sz val="12"/>
        <color theme="5" tint="-0.249977111117893"/>
        <rFont val="Calibri"/>
        <family val="2"/>
        <charset val="238"/>
        <scheme val="minor"/>
      </rPr>
      <t>Strategický zámer</t>
    </r>
  </si>
  <si>
    <r>
      <t xml:space="preserve">Príprava zámeru na rozvoj služieb v mestskej nocľahárni 
</t>
    </r>
    <r>
      <rPr>
        <b/>
        <sz val="12"/>
        <color theme="5" tint="-0.249977111117893"/>
        <rFont val="Calibri"/>
        <family val="2"/>
        <charset val="238"/>
        <scheme val="minor"/>
      </rPr>
      <t>Strategický zámer</t>
    </r>
  </si>
  <si>
    <r>
      <t xml:space="preserve">Príprava zámeru na vybudovanie útulku pre rodiny s deťmi
</t>
    </r>
    <r>
      <rPr>
        <b/>
        <sz val="12"/>
        <color theme="5" tint="-0.249977111117893"/>
        <rFont val="Calibri"/>
        <family val="2"/>
        <charset val="238"/>
        <scheme val="minor"/>
      </rPr>
      <t>Strategický zámer</t>
    </r>
  </si>
  <si>
    <r>
      <t xml:space="preserve">Príprava zámeru na vybudovanie nízkokapacitného útulku pre jednotlivcov
</t>
    </r>
    <r>
      <rPr>
        <b/>
        <sz val="12"/>
        <color theme="5" tint="-0.249977111117893"/>
        <rFont val="Calibri"/>
        <family val="2"/>
        <charset val="238"/>
        <scheme val="minor"/>
      </rPr>
      <t>Strategický zámer</t>
    </r>
  </si>
  <si>
    <r>
      <t xml:space="preserve">Príprava zámeru na vybudovanie komunitného centra v mestskej časti Trnava - juh
</t>
    </r>
    <r>
      <rPr>
        <b/>
        <sz val="12"/>
        <color theme="5" tint="-0.249977111117893"/>
        <rFont val="Calibri"/>
        <family val="2"/>
        <charset val="238"/>
        <scheme val="minor"/>
      </rPr>
      <t>Strategický zámer</t>
    </r>
  </si>
  <si>
    <r>
      <t xml:space="preserve">Príprava zámeru na vybudovanie nízkoprahového denného centra
</t>
    </r>
    <r>
      <rPr>
        <b/>
        <sz val="12"/>
        <color theme="5" tint="-0.249977111117893"/>
        <rFont val="Calibri"/>
        <family val="2"/>
        <charset val="238"/>
        <scheme val="minor"/>
      </rPr>
      <t>Strategický zámer</t>
    </r>
  </si>
  <si>
    <r>
      <t xml:space="preserve">Projekt s prvkami Housing First - dostupné bývanie
</t>
    </r>
    <r>
      <rPr>
        <b/>
        <sz val="12"/>
        <color theme="5" tint="-0.249977111117893"/>
        <rFont val="Calibri"/>
        <family val="2"/>
        <charset val="238"/>
        <scheme val="minor"/>
      </rPr>
      <t>Strategický zámer</t>
    </r>
  </si>
  <si>
    <r>
      <t xml:space="preserve">Podpora ambulantných služieb zabezpečujúcich poradenstvo a terapiu osobám v ťažkej životnej situácii a im blízkym osobám prostredníctvom grantového programu mesta
</t>
    </r>
    <r>
      <rPr>
        <b/>
        <sz val="12"/>
        <color theme="5" tint="-0.249977111117893"/>
        <rFont val="Calibri"/>
        <family val="2"/>
        <charset val="238"/>
        <scheme val="minor"/>
      </rPr>
      <t>Strategický zámer</t>
    </r>
  </si>
  <si>
    <t>Prierezová oblasť</t>
  </si>
  <si>
    <t>Strategické zámery - oblasť</t>
  </si>
  <si>
    <t>Deti, mládež a rodina</t>
  </si>
  <si>
    <t>Seniori</t>
  </si>
  <si>
    <t>Osoby so zdravotným znevýhodnením</t>
  </si>
  <si>
    <t>Osoby ohrozené sociálnym vylúčením</t>
  </si>
  <si>
    <t>Počet plánovaných strategických zámerov pre sledovaný rok</t>
  </si>
  <si>
    <t>Počet zrealizovaných strategických zámerov</t>
  </si>
  <si>
    <t>Počet čiastočne zrealizovaných strategických zámerov</t>
  </si>
  <si>
    <t>Počet nezrealizovaných strategických zámerov</t>
  </si>
  <si>
    <t>Nočné verše 2022, 17. B164ročník</t>
  </si>
  <si>
    <t>Zdroj: Informačný systém mesta</t>
  </si>
  <si>
    <t>Oblasť mestského grantového programu</t>
  </si>
  <si>
    <t>Sociálna</t>
  </si>
  <si>
    <t>Aktivity mládeže</t>
  </si>
  <si>
    <t>Výchova a vzdelávanie</t>
  </si>
  <si>
    <t>Záujmová umelecká činnosť a kultúrne aktivity</t>
  </si>
  <si>
    <t>Doručené</t>
  </si>
  <si>
    <t>Zdravie a drogová prevencia</t>
  </si>
  <si>
    <t>výchova a vzdelávanie</t>
  </si>
  <si>
    <t>Žiadosti subjektov v rámci mestského grantového programu, rok 2022</t>
  </si>
  <si>
    <t>Integrácia sluchovo postihnutých do spoločnosti</t>
  </si>
  <si>
    <t>Môj kamarát bicykel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</si>
</sst>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_-* #,##0\ [$€-1]_-;\-* #,##0\ [$€-1]_-;_-* &quot;-&quot;??\ [$€-1]_-;_-@_-"/>
    <numFmt numFmtId="165" formatCode="_-* #,##0.00\ [$€-1]_-;\-* #,##0.00\ [$€-1]_-;_-* &quot;-&quot;??\ [$€-1]_-;_-@_-"/>
    <numFmt numFmtId="166" formatCode="_-* #,##0\ &quot;€&quot;_-;\-* #,##0\ &quot;€&quot;_-;_-* &quot;-&quot;??\ &quot;€&quot;_-;_-@_-"/>
  </numFmts>
  <fonts count="33" x14ac:knownFonts="1">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1"/>
      <color theme="1"/>
      <name val="Calibri"/>
      <family val="2"/>
      <charset val="238"/>
      <scheme val="minor"/>
    </font>
    <font>
      <b/>
      <sz val="14"/>
      <color theme="1"/>
      <name val="Times New Roman"/>
      <family val="1"/>
      <charset val="238"/>
    </font>
    <font>
      <b/>
      <sz val="11"/>
      <color theme="1"/>
      <name val="Times New Roman"/>
      <family val="1"/>
      <charset val="238"/>
    </font>
    <font>
      <sz val="11"/>
      <color theme="1"/>
      <name val="Times New Roman"/>
      <family val="1"/>
      <charset val="238"/>
    </font>
    <font>
      <sz val="14"/>
      <color theme="1"/>
      <name val="Times New Roman"/>
      <family val="1"/>
      <charset val="238"/>
    </font>
    <font>
      <sz val="8"/>
      <color theme="1"/>
      <name val="Times New Roman"/>
      <family val="1"/>
      <charset val="238"/>
    </font>
    <font>
      <sz val="14"/>
      <color theme="9" tint="-0.249977111117893"/>
      <name val="Times New Roman"/>
      <family val="1"/>
      <charset val="238"/>
    </font>
    <font>
      <b/>
      <sz val="12"/>
      <color theme="1"/>
      <name val="Times New Roman"/>
      <family val="1"/>
      <charset val="238"/>
    </font>
    <font>
      <sz val="12"/>
      <color theme="1"/>
      <name val="Times New Roman"/>
      <family val="1"/>
      <charset val="238"/>
    </font>
    <font>
      <sz val="14"/>
      <color theme="8" tint="-0.249977111117893"/>
      <name val="Times New Roman"/>
      <family val="1"/>
      <charset val="238"/>
    </font>
    <font>
      <i/>
      <sz val="11"/>
      <color theme="1"/>
      <name val="Times New Roman"/>
      <family val="1"/>
      <charset val="238"/>
    </font>
    <font>
      <sz val="10"/>
      <color theme="1"/>
      <name val="Times New Roman"/>
      <family val="1"/>
      <charset val="238"/>
    </font>
    <font>
      <b/>
      <sz val="10"/>
      <name val="Times New Roman"/>
      <family val="1"/>
      <charset val="238"/>
    </font>
    <font>
      <sz val="11"/>
      <name val="Times New Roman"/>
      <family val="1"/>
      <charset val="238"/>
    </font>
    <font>
      <sz val="11"/>
      <color rgb="FFC00000"/>
      <name val="Times New Roman"/>
      <family val="1"/>
      <charset val="238"/>
    </font>
    <font>
      <b/>
      <sz val="11"/>
      <color rgb="FFC00000"/>
      <name val="Times New Roman"/>
      <family val="1"/>
      <charset val="238"/>
    </font>
    <font>
      <sz val="10"/>
      <name val="Times New Roman"/>
      <family val="1"/>
      <charset val="238"/>
    </font>
    <font>
      <b/>
      <sz val="12"/>
      <color theme="1"/>
      <name val="Calibri"/>
      <family val="2"/>
      <charset val="238"/>
      <scheme val="minor"/>
    </font>
    <font>
      <b/>
      <sz val="12"/>
      <color theme="5"/>
      <name val="Calibri"/>
      <family val="2"/>
      <charset val="238"/>
      <scheme val="minor"/>
    </font>
    <font>
      <sz val="12"/>
      <color theme="1"/>
      <name val="Calibri"/>
      <family val="2"/>
      <charset val="238"/>
      <scheme val="minor"/>
    </font>
    <font>
      <b/>
      <sz val="12"/>
      <color theme="5" tint="-0.249977111117893"/>
      <name val="Calibri"/>
      <family val="2"/>
      <charset val="238"/>
      <scheme val="minor"/>
    </font>
    <font>
      <sz val="12"/>
      <name val="Calibri"/>
      <family val="2"/>
      <charset val="238"/>
      <scheme val="minor"/>
    </font>
    <font>
      <sz val="10"/>
      <color rgb="FFFF0000"/>
      <name val="Times New Roman"/>
      <family val="1"/>
      <charset val="238"/>
    </font>
    <font>
      <sz val="10"/>
      <color theme="9" tint="-0.249977111117893"/>
      <name val="Times New Roman"/>
      <family val="1"/>
      <charset val="238"/>
    </font>
    <font>
      <b/>
      <i/>
      <sz val="12"/>
      <color theme="1"/>
      <name val="Times New Roman"/>
      <family val="1"/>
      <charset val="238"/>
    </font>
    <font>
      <b/>
      <i/>
      <sz val="12"/>
      <color theme="4" tint="-0.249977111117893"/>
      <name val="Times New Roman"/>
      <family val="1"/>
      <charset val="238"/>
    </font>
    <font>
      <b/>
      <i/>
      <sz val="12"/>
      <color theme="8" tint="-0.499984740745262"/>
      <name val="Times New Roman"/>
      <family val="1"/>
      <charset val="238"/>
    </font>
    <font>
      <sz val="12"/>
      <color rgb="FFFF0000"/>
      <name val="Times New Roman"/>
      <family val="1"/>
      <charset val="238"/>
    </font>
    <font>
      <sz val="11"/>
      <color rgb="FFFF0000"/>
      <name val="Times New Roman"/>
      <family val="1"/>
      <charset val="238"/>
    </font>
    <font>
      <sz val="11"/>
      <color theme="9" tint="-0.249977111117893"/>
      <name val="Times New Roman"/>
      <family val="1"/>
      <charset val="238"/>
    </font>
  </fonts>
  <fills count="1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bgColor indexed="64"/>
      </patternFill>
    </fill>
    <fill>
      <patternFill patternType="solid">
        <fgColor theme="0"/>
        <bgColor indexed="64"/>
      </patternFill>
    </fill>
    <fill>
      <patternFill patternType="solid">
        <fgColor rgb="FFFEF5F0"/>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7"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0" tint="-0.14999847407452621"/>
      </left>
      <right style="thin">
        <color theme="0" tint="-0.14999847407452621"/>
      </right>
      <top style="thin">
        <color theme="0" tint="-0.14999847407452621"/>
      </top>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medium">
        <color indexed="64"/>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style="medium">
        <color indexed="64"/>
      </left>
      <right style="thin">
        <color theme="0" tint="-0.14999847407452621"/>
      </right>
      <top style="medium">
        <color indexed="64"/>
      </top>
      <bottom style="thin">
        <color indexed="64"/>
      </bottom>
      <diagonal/>
    </border>
    <border>
      <left style="thin">
        <color theme="0" tint="-0.14999847407452621"/>
      </left>
      <right style="thin">
        <color theme="0" tint="-0.14999847407452621"/>
      </right>
      <top style="medium">
        <color indexed="64"/>
      </top>
      <bottom style="thin">
        <color indexed="64"/>
      </bottom>
      <diagonal/>
    </border>
    <border>
      <left style="thin">
        <color theme="0" tint="-0.14999847407452621"/>
      </left>
      <right style="medium">
        <color indexed="64"/>
      </right>
      <top style="medium">
        <color indexed="64"/>
      </top>
      <bottom style="thin">
        <color indexed="64"/>
      </bottom>
      <diagonal/>
    </border>
    <border>
      <left style="medium">
        <color indexed="64"/>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medium">
        <color indexed="64"/>
      </right>
      <top/>
      <bottom style="thin">
        <color theme="0" tint="-0.14999847407452621"/>
      </bottom>
      <diagonal/>
    </border>
    <border>
      <left style="medium">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medium">
        <color indexed="64"/>
      </right>
      <top style="thin">
        <color theme="0" tint="-0.14999847407452621"/>
      </top>
      <bottom style="thin">
        <color indexed="64"/>
      </bottom>
      <diagonal/>
    </border>
    <border>
      <left style="medium">
        <color indexed="64"/>
      </left>
      <right style="thin">
        <color theme="0" tint="-0.14999847407452621"/>
      </right>
      <top style="thin">
        <color indexed="64"/>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style="medium">
        <color indexed="64"/>
      </right>
      <top style="thin">
        <color indexed="64"/>
      </top>
      <bottom style="thin">
        <color indexed="64"/>
      </bottom>
      <diagonal/>
    </border>
    <border>
      <left style="medium">
        <color indexed="64"/>
      </left>
      <right style="thin">
        <color theme="0" tint="-0.14999847407452621"/>
      </right>
      <top/>
      <bottom style="thin">
        <color indexed="64"/>
      </bottom>
      <diagonal/>
    </border>
    <border>
      <left style="thin">
        <color theme="0" tint="-0.14999847407452621"/>
      </left>
      <right style="thin">
        <color theme="0" tint="-0.14999847407452621"/>
      </right>
      <top/>
      <bottom style="thin">
        <color indexed="64"/>
      </bottom>
      <diagonal/>
    </border>
    <border>
      <left style="thin">
        <color theme="0" tint="-0.14999847407452621"/>
      </left>
      <right style="medium">
        <color indexed="64"/>
      </right>
      <top/>
      <bottom style="thin">
        <color indexed="64"/>
      </bottom>
      <diagonal/>
    </border>
    <border>
      <left style="medium">
        <color indexed="64"/>
      </left>
      <right style="thin">
        <color theme="0" tint="-0.14999847407452621"/>
      </right>
      <top/>
      <bottom style="medium">
        <color indexed="64"/>
      </bottom>
      <diagonal/>
    </border>
    <border>
      <left style="thin">
        <color theme="0" tint="-0.14999847407452621"/>
      </left>
      <right style="thin">
        <color theme="0" tint="-0.14999847407452621"/>
      </right>
      <top/>
      <bottom style="medium">
        <color indexed="64"/>
      </bottom>
      <diagonal/>
    </border>
    <border>
      <left style="thin">
        <color theme="0" tint="-0.14999847407452621"/>
      </left>
      <right style="medium">
        <color indexed="64"/>
      </right>
      <top/>
      <bottom style="medium">
        <color indexed="64"/>
      </bottom>
      <diagonal/>
    </border>
    <border>
      <left style="medium">
        <color indexed="64"/>
      </left>
      <right style="thin">
        <color theme="0" tint="-0.14999847407452621"/>
      </right>
      <top style="thin">
        <color indexed="64"/>
      </top>
      <bottom/>
      <diagonal/>
    </border>
    <border>
      <left style="thin">
        <color theme="0" tint="-0.14999847407452621"/>
      </left>
      <right style="thin">
        <color theme="0" tint="-0.14999847407452621"/>
      </right>
      <top style="thin">
        <color indexed="64"/>
      </top>
      <bottom/>
      <diagonal/>
    </border>
    <border>
      <left style="thin">
        <color theme="0" tint="-0.14999847407452621"/>
      </left>
      <right style="medium">
        <color indexed="64"/>
      </right>
      <top style="thin">
        <color indexed="64"/>
      </top>
      <bottom/>
      <diagonal/>
    </border>
    <border>
      <left style="thin">
        <color theme="0" tint="-0.14999847407452621"/>
      </left>
      <right style="thin">
        <color theme="0" tint="-0.14999847407452621"/>
      </right>
      <top/>
      <bottom/>
      <diagonal/>
    </border>
    <border>
      <left style="thin">
        <color theme="0" tint="-0.14999847407452621"/>
      </left>
      <right style="medium">
        <color indexed="64"/>
      </right>
      <top/>
      <bottom/>
      <diagonal/>
    </border>
    <border>
      <left style="medium">
        <color indexed="64"/>
      </left>
      <right style="thin">
        <color theme="0" tint="-0.14999847407452621"/>
      </right>
      <top style="thin">
        <color theme="0" tint="-0.14999847407452621"/>
      </top>
      <bottom/>
      <diagonal/>
    </border>
    <border>
      <left style="thin">
        <color theme="0" tint="-0.14999847407452621"/>
      </left>
      <right style="medium">
        <color indexed="64"/>
      </right>
      <top style="thin">
        <color theme="0" tint="-0.14999847407452621"/>
      </top>
      <bottom/>
      <diagonal/>
    </border>
  </borders>
  <cellStyleXfs count="4">
    <xf numFmtId="0" fontId="0"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293">
    <xf numFmtId="0" fontId="0" fillId="0" borderId="0" xfId="0"/>
    <xf numFmtId="0" fontId="0" fillId="0" borderId="0" xfId="0" applyAlignment="1">
      <alignment vertical="center" wrapText="1"/>
    </xf>
    <xf numFmtId="0" fontId="0" fillId="0" borderId="0" xfId="0" applyAlignment="1">
      <alignment horizontal="left" vertical="center" wrapText="1"/>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2" fillId="0" borderId="0" xfId="0" applyFont="1" applyAlignment="1">
      <alignment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0" xfId="0" applyFont="1" applyAlignment="1">
      <alignment horizontal="left" vertical="center" wrapText="1"/>
    </xf>
    <xf numFmtId="0" fontId="1"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1" fillId="5" borderId="1" xfId="0" applyFont="1" applyFill="1" applyBorder="1" applyAlignment="1">
      <alignment vertical="center" wrapText="1"/>
    </xf>
    <xf numFmtId="0" fontId="2" fillId="5" borderId="1" xfId="0" applyFont="1" applyFill="1" applyBorder="1" applyAlignment="1">
      <alignment vertical="center" wrapText="1"/>
    </xf>
    <xf numFmtId="0" fontId="2" fillId="7" borderId="1" xfId="0" applyFont="1" applyFill="1" applyBorder="1" applyAlignment="1">
      <alignment vertical="center" wrapText="1"/>
    </xf>
    <xf numFmtId="0" fontId="1" fillId="7" borderId="1" xfId="0" applyFont="1" applyFill="1" applyBorder="1" applyAlignment="1">
      <alignment vertical="center" wrapText="1"/>
    </xf>
    <xf numFmtId="0" fontId="2" fillId="0" borderId="0" xfId="0" applyFont="1" applyAlignment="1">
      <alignment vertical="center"/>
    </xf>
    <xf numFmtId="0" fontId="0" fillId="0" borderId="0" xfId="0" applyAlignment="1">
      <alignment vertical="center"/>
    </xf>
    <xf numFmtId="0" fontId="4" fillId="6" borderId="14" xfId="0" applyFont="1" applyFill="1" applyBorder="1" applyAlignment="1">
      <alignment vertical="center" wrapText="1"/>
    </xf>
    <xf numFmtId="164" fontId="5" fillId="9" borderId="14"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6" fillId="0" borderId="0" xfId="0" applyFont="1" applyAlignment="1">
      <alignment vertical="center"/>
    </xf>
    <xf numFmtId="0" fontId="4" fillId="9" borderId="15" xfId="0" applyFont="1" applyFill="1" applyBorder="1" applyAlignment="1">
      <alignment vertical="center" wrapText="1"/>
    </xf>
    <xf numFmtId="164" fontId="7" fillId="9" borderId="16" xfId="0" applyNumberFormat="1" applyFont="1" applyFill="1" applyBorder="1" applyAlignment="1">
      <alignment horizontal="left" vertical="center" wrapText="1"/>
    </xf>
    <xf numFmtId="0" fontId="8" fillId="0" borderId="17" xfId="0" applyFont="1" applyBorder="1" applyAlignment="1">
      <alignment horizontal="center" vertical="center" wrapText="1"/>
    </xf>
    <xf numFmtId="164" fontId="6" fillId="4" borderId="16" xfId="0" applyNumberFormat="1" applyFont="1" applyFill="1" applyBorder="1" applyAlignment="1">
      <alignment vertical="center"/>
    </xf>
    <xf numFmtId="0" fontId="6" fillId="6" borderId="16" xfId="0" applyFont="1" applyFill="1" applyBorder="1" applyAlignment="1">
      <alignment vertical="center"/>
    </xf>
    <xf numFmtId="164" fontId="6" fillId="10" borderId="18" xfId="0" applyNumberFormat="1" applyFont="1" applyFill="1" applyBorder="1" applyAlignment="1">
      <alignment vertical="center"/>
    </xf>
    <xf numFmtId="0" fontId="4" fillId="0" borderId="19" xfId="0" applyFont="1" applyBorder="1" applyAlignment="1">
      <alignment vertical="center" wrapText="1"/>
    </xf>
    <xf numFmtId="164" fontId="4" fillId="9" borderId="17" xfId="0" applyNumberFormat="1" applyFont="1" applyFill="1" applyBorder="1" applyAlignment="1">
      <alignment horizontal="left" vertical="center" wrapText="1"/>
    </xf>
    <xf numFmtId="164" fontId="4" fillId="4" borderId="17" xfId="0" applyNumberFormat="1" applyFont="1" applyFill="1" applyBorder="1" applyAlignment="1">
      <alignment vertical="center"/>
    </xf>
    <xf numFmtId="164" fontId="4" fillId="6" borderId="17" xfId="0" applyNumberFormat="1" applyFont="1" applyFill="1" applyBorder="1" applyAlignment="1">
      <alignment vertical="center"/>
    </xf>
    <xf numFmtId="164" fontId="4" fillId="10" borderId="20" xfId="0" applyNumberFormat="1" applyFont="1" applyFill="1" applyBorder="1" applyAlignment="1">
      <alignment vertical="center"/>
    </xf>
    <xf numFmtId="0" fontId="5" fillId="0" borderId="0" xfId="0" applyFont="1" applyAlignment="1">
      <alignment vertical="center"/>
    </xf>
    <xf numFmtId="0" fontId="4" fillId="0" borderId="21" xfId="0" applyFont="1" applyBorder="1" applyAlignment="1">
      <alignment vertical="center" wrapText="1"/>
    </xf>
    <xf numFmtId="164" fontId="4" fillId="9" borderId="22" xfId="0" applyNumberFormat="1" applyFont="1" applyFill="1" applyBorder="1" applyAlignment="1">
      <alignment horizontal="left" vertical="center" wrapText="1"/>
    </xf>
    <xf numFmtId="0" fontId="8" fillId="0" borderId="22" xfId="0" applyFont="1" applyBorder="1" applyAlignment="1">
      <alignment horizontal="center" vertical="center" wrapText="1"/>
    </xf>
    <xf numFmtId="164" fontId="4" fillId="4" borderId="22" xfId="0" applyNumberFormat="1" applyFont="1" applyFill="1" applyBorder="1" applyAlignment="1">
      <alignment vertical="center"/>
    </xf>
    <xf numFmtId="164" fontId="4" fillId="6" borderId="22" xfId="0" applyNumberFormat="1" applyFont="1" applyFill="1" applyBorder="1" applyAlignment="1">
      <alignment vertical="center"/>
    </xf>
    <xf numFmtId="164" fontId="4" fillId="10" borderId="23" xfId="0" applyNumberFormat="1" applyFont="1" applyFill="1" applyBorder="1" applyAlignment="1">
      <alignment vertical="center"/>
    </xf>
    <xf numFmtId="0" fontId="9" fillId="9" borderId="24" xfId="0" applyFont="1" applyFill="1" applyBorder="1" applyAlignment="1">
      <alignment vertical="center" wrapText="1"/>
    </xf>
    <xf numFmtId="164" fontId="9" fillId="9" borderId="25" xfId="0" applyNumberFormat="1" applyFont="1" applyFill="1" applyBorder="1" applyAlignment="1">
      <alignment vertical="center" wrapText="1"/>
    </xf>
    <xf numFmtId="0" fontId="8" fillId="0" borderId="25" xfId="0" applyFont="1" applyBorder="1" applyAlignment="1">
      <alignment horizontal="center" vertical="center" wrapText="1"/>
    </xf>
    <xf numFmtId="164" fontId="9" fillId="4" borderId="25" xfId="0" applyNumberFormat="1" applyFont="1" applyFill="1" applyBorder="1" applyAlignment="1">
      <alignment vertical="center"/>
    </xf>
    <xf numFmtId="164" fontId="9" fillId="6" borderId="25" xfId="0" applyNumberFormat="1" applyFont="1" applyFill="1" applyBorder="1" applyAlignment="1">
      <alignment vertical="center"/>
    </xf>
    <xf numFmtId="164" fontId="9" fillId="10" borderId="26" xfId="0" applyNumberFormat="1" applyFont="1" applyFill="1" applyBorder="1" applyAlignment="1">
      <alignment vertical="center"/>
    </xf>
    <xf numFmtId="0" fontId="10" fillId="9" borderId="27" xfId="0" applyFont="1" applyFill="1" applyBorder="1" applyAlignment="1">
      <alignment vertical="center" wrapText="1"/>
    </xf>
    <xf numFmtId="164" fontId="6" fillId="11" borderId="28" xfId="0" applyNumberFormat="1" applyFont="1" applyFill="1" applyBorder="1" applyAlignment="1">
      <alignment vertical="center" wrapText="1"/>
    </xf>
    <xf numFmtId="0" fontId="8" fillId="0" borderId="28" xfId="0" applyFont="1" applyBorder="1" applyAlignment="1">
      <alignment horizontal="center" vertical="center" wrapText="1"/>
    </xf>
    <xf numFmtId="164" fontId="11" fillId="4" borderId="28" xfId="0" applyNumberFormat="1" applyFont="1" applyFill="1" applyBorder="1" applyAlignment="1">
      <alignment vertical="center"/>
    </xf>
    <xf numFmtId="164" fontId="10" fillId="6" borderId="28" xfId="0" applyNumberFormat="1" applyFont="1" applyFill="1" applyBorder="1" applyAlignment="1">
      <alignment vertical="center"/>
    </xf>
    <xf numFmtId="164" fontId="11" fillId="10" borderId="29" xfId="0" applyNumberFormat="1" applyFont="1" applyFill="1" applyBorder="1" applyAlignment="1">
      <alignment vertical="center"/>
    </xf>
    <xf numFmtId="0" fontId="6" fillId="9" borderId="19" xfId="0" applyFont="1" applyFill="1" applyBorder="1" applyAlignment="1">
      <alignment vertical="center" wrapText="1"/>
    </xf>
    <xf numFmtId="164" fontId="6" fillId="9" borderId="17" xfId="0" applyNumberFormat="1" applyFont="1" applyFill="1" applyBorder="1" applyAlignment="1">
      <alignment horizontal="center" vertical="center" wrapText="1"/>
    </xf>
    <xf numFmtId="164" fontId="6" fillId="4" borderId="17" xfId="0" applyNumberFormat="1" applyFont="1" applyFill="1" applyBorder="1" applyAlignment="1">
      <alignment vertical="center"/>
    </xf>
    <xf numFmtId="0" fontId="6" fillId="6" borderId="17" xfId="0" applyFont="1" applyFill="1" applyBorder="1" applyAlignment="1">
      <alignment vertical="center"/>
    </xf>
    <xf numFmtId="164" fontId="6" fillId="10" borderId="20" xfId="0" applyNumberFormat="1" applyFont="1" applyFill="1" applyBorder="1" applyAlignment="1">
      <alignment vertical="center"/>
    </xf>
    <xf numFmtId="0" fontId="6" fillId="9" borderId="19" xfId="0" applyFont="1" applyFill="1" applyBorder="1" applyAlignment="1">
      <alignment horizontal="right" vertical="center" wrapText="1"/>
    </xf>
    <xf numFmtId="164" fontId="6" fillId="9" borderId="17" xfId="0" applyNumberFormat="1" applyFont="1" applyFill="1" applyBorder="1" applyAlignment="1">
      <alignment vertical="center" wrapText="1"/>
    </xf>
    <xf numFmtId="0" fontId="6" fillId="0" borderId="17" xfId="0" applyFont="1" applyBorder="1" applyAlignment="1">
      <alignment horizontal="center" vertical="center" wrapText="1"/>
    </xf>
    <xf numFmtId="0" fontId="6" fillId="9" borderId="19" xfId="0" applyFont="1" applyFill="1" applyBorder="1" applyAlignment="1">
      <alignment horizontal="left" vertical="center" wrapText="1"/>
    </xf>
    <xf numFmtId="0" fontId="6" fillId="9" borderId="30" xfId="0" applyFont="1" applyFill="1" applyBorder="1" applyAlignment="1">
      <alignment horizontal="right" vertical="center" wrapText="1"/>
    </xf>
    <xf numFmtId="164" fontId="6" fillId="9" borderId="31" xfId="0" applyNumberFormat="1" applyFont="1" applyFill="1" applyBorder="1" applyAlignment="1">
      <alignment vertical="center" wrapText="1"/>
    </xf>
    <xf numFmtId="0" fontId="6" fillId="0" borderId="31" xfId="0" applyFont="1" applyBorder="1" applyAlignment="1">
      <alignment horizontal="center" vertical="center" wrapText="1"/>
    </xf>
    <xf numFmtId="164" fontId="6" fillId="4" borderId="31" xfId="0" applyNumberFormat="1" applyFont="1" applyFill="1" applyBorder="1" applyAlignment="1">
      <alignment vertical="center"/>
    </xf>
    <xf numFmtId="0" fontId="6" fillId="6" borderId="31" xfId="0" applyFont="1" applyFill="1" applyBorder="1" applyAlignment="1">
      <alignment vertical="center"/>
    </xf>
    <xf numFmtId="164" fontId="6" fillId="10" borderId="32" xfId="0" applyNumberFormat="1" applyFont="1" applyFill="1" applyBorder="1" applyAlignment="1">
      <alignment vertical="center"/>
    </xf>
    <xf numFmtId="0" fontId="6" fillId="9" borderId="30" xfId="0" applyFont="1" applyFill="1" applyBorder="1" applyAlignment="1">
      <alignment vertical="center" wrapText="1"/>
    </xf>
    <xf numFmtId="164" fontId="10" fillId="4" borderId="28" xfId="0" applyNumberFormat="1" applyFont="1" applyFill="1" applyBorder="1" applyAlignment="1">
      <alignment vertical="center"/>
    </xf>
    <xf numFmtId="164" fontId="10" fillId="10" borderId="29" xfId="0" applyNumberFormat="1" applyFont="1" applyFill="1" applyBorder="1" applyAlignment="1">
      <alignment vertical="center"/>
    </xf>
    <xf numFmtId="0" fontId="10" fillId="9" borderId="33" xfId="0" applyFont="1" applyFill="1" applyBorder="1" applyAlignment="1">
      <alignment vertical="center" wrapText="1"/>
    </xf>
    <xf numFmtId="164" fontId="6" fillId="11" borderId="34" xfId="0" applyNumberFormat="1" applyFont="1" applyFill="1" applyBorder="1" applyAlignment="1">
      <alignment vertical="center" wrapText="1"/>
    </xf>
    <xf numFmtId="0" fontId="6" fillId="4" borderId="34" xfId="0" applyFont="1" applyFill="1" applyBorder="1" applyAlignment="1">
      <alignment horizontal="center" vertical="center" wrapText="1"/>
    </xf>
    <xf numFmtId="164" fontId="10" fillId="4" borderId="34" xfId="0" applyNumberFormat="1" applyFont="1" applyFill="1" applyBorder="1" applyAlignment="1">
      <alignment vertical="center"/>
    </xf>
    <xf numFmtId="165" fontId="10" fillId="6" borderId="34" xfId="0" applyNumberFormat="1" applyFont="1" applyFill="1" applyBorder="1" applyAlignment="1">
      <alignment vertical="center"/>
    </xf>
    <xf numFmtId="164" fontId="10" fillId="10" borderId="35" xfId="0" applyNumberFormat="1" applyFont="1" applyFill="1" applyBorder="1" applyAlignment="1">
      <alignment vertical="center"/>
    </xf>
    <xf numFmtId="0" fontId="6" fillId="0" borderId="34" xfId="0" applyFont="1" applyBorder="1" applyAlignment="1">
      <alignment horizontal="center" vertical="center" wrapText="1"/>
    </xf>
    <xf numFmtId="164" fontId="10" fillId="6" borderId="34" xfId="0" applyNumberFormat="1" applyFont="1" applyFill="1" applyBorder="1" applyAlignment="1">
      <alignment vertical="center"/>
    </xf>
    <xf numFmtId="0" fontId="10" fillId="9" borderId="36" xfId="0" applyFont="1" applyFill="1" applyBorder="1" applyAlignment="1">
      <alignment vertical="center" wrapText="1"/>
    </xf>
    <xf numFmtId="164" fontId="6" fillId="11" borderId="37" xfId="0" applyNumberFormat="1" applyFont="1" applyFill="1" applyBorder="1" applyAlignment="1">
      <alignment vertical="center" wrapText="1"/>
    </xf>
    <xf numFmtId="0" fontId="6" fillId="4" borderId="37" xfId="0" applyFont="1" applyFill="1" applyBorder="1" applyAlignment="1">
      <alignment horizontal="center" vertical="center" wrapText="1"/>
    </xf>
    <xf numFmtId="164" fontId="5" fillId="4" borderId="37" xfId="0" applyNumberFormat="1" applyFont="1" applyFill="1" applyBorder="1" applyAlignment="1">
      <alignment vertical="center"/>
    </xf>
    <xf numFmtId="165" fontId="6" fillId="6" borderId="37" xfId="0" applyNumberFormat="1" applyFont="1" applyFill="1" applyBorder="1" applyAlignment="1">
      <alignment vertical="center"/>
    </xf>
    <xf numFmtId="165" fontId="6" fillId="10" borderId="38" xfId="0" applyNumberFormat="1" applyFont="1" applyFill="1" applyBorder="1" applyAlignment="1">
      <alignment vertical="center"/>
    </xf>
    <xf numFmtId="164" fontId="5" fillId="4" borderId="34" xfId="0" applyNumberFormat="1" applyFont="1" applyFill="1" applyBorder="1" applyAlignment="1">
      <alignment vertical="center"/>
    </xf>
    <xf numFmtId="165" fontId="6" fillId="6" borderId="34" xfId="0" applyNumberFormat="1" applyFont="1" applyFill="1" applyBorder="1" applyAlignment="1">
      <alignment vertical="center"/>
    </xf>
    <xf numFmtId="165" fontId="6" fillId="10" borderId="35" xfId="0" applyNumberFormat="1" applyFont="1" applyFill="1" applyBorder="1" applyAlignment="1">
      <alignment vertical="center"/>
    </xf>
    <xf numFmtId="0" fontId="10" fillId="9" borderId="39" xfId="0" applyFont="1" applyFill="1" applyBorder="1" applyAlignment="1">
      <alignment vertical="center" wrapText="1"/>
    </xf>
    <xf numFmtId="164" fontId="6" fillId="11" borderId="40" xfId="0" applyNumberFormat="1" applyFont="1" applyFill="1" applyBorder="1" applyAlignment="1">
      <alignment vertical="center" wrapText="1"/>
    </xf>
    <xf numFmtId="165" fontId="6" fillId="6" borderId="40" xfId="0" applyNumberFormat="1" applyFont="1" applyFill="1" applyBorder="1" applyAlignment="1">
      <alignment vertical="center"/>
    </xf>
    <xf numFmtId="165" fontId="6" fillId="10" borderId="41" xfId="0" applyNumberFormat="1" applyFont="1" applyFill="1" applyBorder="1" applyAlignment="1">
      <alignment vertical="center"/>
    </xf>
    <xf numFmtId="164" fontId="6" fillId="9" borderId="16" xfId="0" applyNumberFormat="1" applyFont="1" applyFill="1" applyBorder="1" applyAlignment="1">
      <alignment vertical="center" wrapText="1"/>
    </xf>
    <xf numFmtId="0" fontId="8" fillId="0" borderId="16" xfId="0" applyFont="1" applyBorder="1" applyAlignment="1">
      <alignment horizontal="center" vertical="center" wrapText="1"/>
    </xf>
    <xf numFmtId="0" fontId="9" fillId="0" borderId="30" xfId="0" applyFont="1" applyBorder="1" applyAlignment="1">
      <alignment vertical="center" wrapText="1"/>
    </xf>
    <xf numFmtId="164" fontId="9" fillId="9" borderId="31" xfId="0" applyNumberFormat="1" applyFont="1" applyFill="1" applyBorder="1" applyAlignment="1">
      <alignment vertical="center" wrapText="1"/>
    </xf>
    <xf numFmtId="0" fontId="8" fillId="0" borderId="31" xfId="0" applyFont="1" applyBorder="1" applyAlignment="1">
      <alignment horizontal="center" vertical="center" wrapText="1"/>
    </xf>
    <xf numFmtId="164" fontId="9" fillId="4" borderId="31" xfId="0" applyNumberFormat="1" applyFont="1" applyFill="1" applyBorder="1" applyAlignment="1">
      <alignment vertical="center"/>
    </xf>
    <xf numFmtId="164" fontId="9" fillId="6" borderId="31" xfId="0" applyNumberFormat="1" applyFont="1" applyFill="1" applyBorder="1" applyAlignment="1">
      <alignment vertical="center"/>
    </xf>
    <xf numFmtId="164" fontId="9" fillId="10" borderId="32" xfId="0" applyNumberFormat="1" applyFont="1" applyFill="1" applyBorder="1" applyAlignment="1">
      <alignment vertical="center"/>
    </xf>
    <xf numFmtId="0" fontId="10" fillId="0" borderId="27" xfId="0" applyFont="1" applyBorder="1" applyAlignment="1">
      <alignment vertical="center" wrapText="1"/>
    </xf>
    <xf numFmtId="0" fontId="6" fillId="0" borderId="19" xfId="0" applyFont="1" applyBorder="1" applyAlignment="1">
      <alignment vertical="center" wrapText="1"/>
    </xf>
    <xf numFmtId="0" fontId="6" fillId="4" borderId="17"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12" fillId="9" borderId="33" xfId="0" applyFont="1" applyFill="1" applyBorder="1" applyAlignment="1">
      <alignment vertical="center" wrapText="1"/>
    </xf>
    <xf numFmtId="164" fontId="12" fillId="9" borderId="34" xfId="0" applyNumberFormat="1" applyFont="1" applyFill="1" applyBorder="1" applyAlignment="1">
      <alignment vertical="center" wrapText="1"/>
    </xf>
    <xf numFmtId="0" fontId="8" fillId="0" borderId="34" xfId="0" applyFont="1" applyBorder="1" applyAlignment="1">
      <alignment horizontal="center" vertical="center" wrapText="1"/>
    </xf>
    <xf numFmtId="164" fontId="12" fillId="4" borderId="34" xfId="0" applyNumberFormat="1" applyFont="1" applyFill="1" applyBorder="1" applyAlignment="1">
      <alignment vertical="center"/>
    </xf>
    <xf numFmtId="164" fontId="12" fillId="6" borderId="34" xfId="0" applyNumberFormat="1" applyFont="1" applyFill="1" applyBorder="1" applyAlignment="1">
      <alignment vertical="center"/>
    </xf>
    <xf numFmtId="164" fontId="12" fillId="10" borderId="35" xfId="0" applyNumberFormat="1" applyFont="1" applyFill="1" applyBorder="1" applyAlignment="1">
      <alignment vertical="center"/>
    </xf>
    <xf numFmtId="0" fontId="10" fillId="0" borderId="36" xfId="0" applyFont="1" applyBorder="1" applyAlignment="1">
      <alignment vertical="center" wrapText="1"/>
    </xf>
    <xf numFmtId="0" fontId="6" fillId="0" borderId="37" xfId="0" applyFont="1" applyBorder="1" applyAlignment="1">
      <alignment horizontal="center" vertical="center" wrapText="1"/>
    </xf>
    <xf numFmtId="164" fontId="10" fillId="4" borderId="37" xfId="0" applyNumberFormat="1" applyFont="1" applyFill="1" applyBorder="1" applyAlignment="1">
      <alignment vertical="center"/>
    </xf>
    <xf numFmtId="164" fontId="10" fillId="6" borderId="37" xfId="0" applyNumberFormat="1" applyFont="1" applyFill="1" applyBorder="1" applyAlignment="1">
      <alignment vertical="center"/>
    </xf>
    <xf numFmtId="164" fontId="10" fillId="10" borderId="38" xfId="0" applyNumberFormat="1" applyFont="1" applyFill="1" applyBorder="1" applyAlignment="1">
      <alignment vertical="center"/>
    </xf>
    <xf numFmtId="0" fontId="6" fillId="0" borderId="30" xfId="0" applyFont="1" applyBorder="1" applyAlignment="1">
      <alignment vertical="center" wrapText="1"/>
    </xf>
    <xf numFmtId="164" fontId="6" fillId="9" borderId="22" xfId="0" applyNumberFormat="1" applyFont="1" applyFill="1" applyBorder="1" applyAlignment="1">
      <alignment vertical="center" wrapText="1"/>
    </xf>
    <xf numFmtId="164" fontId="6" fillId="4" borderId="22" xfId="0" applyNumberFormat="1" applyFont="1" applyFill="1" applyBorder="1" applyAlignment="1">
      <alignment vertical="center"/>
    </xf>
    <xf numFmtId="0" fontId="6" fillId="6" borderId="22" xfId="0" applyFont="1" applyFill="1" applyBorder="1" applyAlignment="1">
      <alignment vertical="center"/>
    </xf>
    <xf numFmtId="164" fontId="6" fillId="10" borderId="23" xfId="0" applyNumberFormat="1" applyFont="1" applyFill="1" applyBorder="1" applyAlignment="1">
      <alignment vertical="center"/>
    </xf>
    <xf numFmtId="0" fontId="10" fillId="0" borderId="33" xfId="0" applyFont="1" applyBorder="1" applyAlignment="1">
      <alignment vertical="center" wrapText="1"/>
    </xf>
    <xf numFmtId="0" fontId="6" fillId="0" borderId="19" xfId="0" applyFont="1" applyBorder="1" applyAlignment="1">
      <alignment horizontal="right" vertical="center" wrapText="1"/>
    </xf>
    <xf numFmtId="164" fontId="6" fillId="11" borderId="0" xfId="0" applyNumberFormat="1" applyFont="1" applyFill="1" applyAlignment="1">
      <alignment vertical="center"/>
    </xf>
    <xf numFmtId="0" fontId="6" fillId="0" borderId="28" xfId="0" applyFont="1" applyBorder="1" applyAlignment="1">
      <alignment horizontal="center" vertical="center" wrapText="1"/>
    </xf>
    <xf numFmtId="0" fontId="6" fillId="4" borderId="31" xfId="0" applyFont="1" applyFill="1" applyBorder="1" applyAlignment="1">
      <alignment horizontal="center" vertical="center" wrapText="1"/>
    </xf>
    <xf numFmtId="0" fontId="9" fillId="9" borderId="30" xfId="0" applyFont="1" applyFill="1" applyBorder="1" applyAlignment="1">
      <alignment vertical="center" wrapText="1"/>
    </xf>
    <xf numFmtId="164" fontId="5" fillId="6" borderId="17" xfId="0" applyNumberFormat="1" applyFont="1" applyFill="1" applyBorder="1" applyAlignment="1">
      <alignment vertical="center"/>
    </xf>
    <xf numFmtId="164" fontId="5" fillId="4" borderId="43" xfId="0" applyNumberFormat="1" applyFont="1" applyFill="1" applyBorder="1" applyAlignment="1">
      <alignment vertical="center"/>
    </xf>
    <xf numFmtId="0" fontId="6" fillId="6" borderId="43" xfId="0" applyFont="1" applyFill="1" applyBorder="1" applyAlignment="1">
      <alignment vertical="center"/>
    </xf>
    <xf numFmtId="164" fontId="6" fillId="10" borderId="44" xfId="0" applyNumberFormat="1" applyFont="1" applyFill="1" applyBorder="1" applyAlignment="1">
      <alignment vertical="center"/>
    </xf>
    <xf numFmtId="0" fontId="6" fillId="9" borderId="27" xfId="0" applyFont="1" applyFill="1" applyBorder="1" applyAlignment="1">
      <alignment vertical="center" wrapText="1"/>
    </xf>
    <xf numFmtId="164" fontId="5" fillId="4" borderId="45" xfId="0" applyNumberFormat="1" applyFont="1" applyFill="1" applyBorder="1" applyAlignment="1">
      <alignment vertical="center"/>
    </xf>
    <xf numFmtId="164" fontId="5" fillId="6" borderId="45" xfId="0" applyNumberFormat="1" applyFont="1" applyFill="1" applyBorder="1" applyAlignment="1">
      <alignment vertical="center"/>
    </xf>
    <xf numFmtId="164" fontId="6" fillId="10" borderId="46" xfId="0" applyNumberFormat="1" applyFont="1" applyFill="1" applyBorder="1" applyAlignment="1">
      <alignment vertical="center"/>
    </xf>
    <xf numFmtId="0" fontId="6" fillId="6" borderId="37" xfId="0" applyFont="1" applyFill="1" applyBorder="1" applyAlignment="1">
      <alignment vertical="center"/>
    </xf>
    <xf numFmtId="164" fontId="6" fillId="10" borderId="38" xfId="0" applyNumberFormat="1" applyFont="1" applyFill="1" applyBorder="1" applyAlignment="1">
      <alignment vertical="center"/>
    </xf>
    <xf numFmtId="0" fontId="8" fillId="0" borderId="37" xfId="0" applyFont="1" applyBorder="1" applyAlignment="1">
      <alignment horizontal="center" vertical="center" wrapText="1"/>
    </xf>
    <xf numFmtId="0" fontId="6" fillId="9" borderId="21" xfId="0" applyFont="1" applyFill="1" applyBorder="1" applyAlignment="1">
      <alignment vertical="center" wrapText="1"/>
    </xf>
    <xf numFmtId="0" fontId="13" fillId="0" borderId="0" xfId="0" applyFont="1" applyAlignment="1">
      <alignment vertical="center"/>
    </xf>
    <xf numFmtId="164" fontId="6" fillId="9" borderId="0" xfId="0" applyNumberFormat="1" applyFont="1" applyFill="1" applyAlignment="1">
      <alignment vertical="center"/>
    </xf>
    <xf numFmtId="0" fontId="6" fillId="0" borderId="0" xfId="0" applyFont="1" applyAlignment="1">
      <alignment horizontal="center" vertical="center" wrapText="1"/>
    </xf>
    <xf numFmtId="164" fontId="14" fillId="9" borderId="0" xfId="0" applyNumberFormat="1" applyFont="1" applyFill="1" applyAlignment="1">
      <alignment vertical="center"/>
    </xf>
    <xf numFmtId="0" fontId="14" fillId="0" borderId="0" xfId="0" applyFont="1" applyAlignment="1">
      <alignment horizontal="center" vertical="center" wrapText="1"/>
    </xf>
    <xf numFmtId="0" fontId="14" fillId="0" borderId="0" xfId="0" applyFont="1" applyAlignment="1">
      <alignment vertical="center"/>
    </xf>
    <xf numFmtId="164" fontId="11" fillId="9" borderId="0" xfId="0" applyNumberFormat="1" applyFont="1" applyFill="1" applyAlignment="1">
      <alignment vertical="center"/>
    </xf>
    <xf numFmtId="0" fontId="11" fillId="0" borderId="0" xfId="0" applyFont="1" applyAlignment="1">
      <alignment horizontal="center" vertical="center" wrapText="1"/>
    </xf>
    <xf numFmtId="0" fontId="11" fillId="0" borderId="0" xfId="0" applyFont="1" applyAlignment="1">
      <alignment vertical="center"/>
    </xf>
    <xf numFmtId="0" fontId="15" fillId="0" borderId="1" xfId="0" applyFont="1" applyBorder="1" applyAlignment="1">
      <alignment horizontal="center" vertical="center" wrapText="1"/>
    </xf>
    <xf numFmtId="164" fontId="6" fillId="0" borderId="45" xfId="0" applyNumberFormat="1" applyFont="1" applyBorder="1" applyAlignment="1">
      <alignment vertical="center" wrapText="1"/>
    </xf>
    <xf numFmtId="164" fontId="6" fillId="0" borderId="37" xfId="0" applyNumberFormat="1" applyFont="1" applyBorder="1" applyAlignment="1">
      <alignment vertical="center" wrapText="1"/>
    </xf>
    <xf numFmtId="0" fontId="6" fillId="0" borderId="8" xfId="0" applyFont="1" applyBorder="1" applyAlignment="1">
      <alignment horizontal="center" vertical="center" wrapText="1"/>
    </xf>
    <xf numFmtId="164" fontId="5" fillId="4" borderId="8" xfId="0" applyNumberFormat="1" applyFont="1" applyFill="1" applyBorder="1" applyAlignment="1">
      <alignment vertical="center"/>
    </xf>
    <xf numFmtId="0" fontId="6" fillId="9" borderId="47" xfId="0" applyFont="1" applyFill="1" applyBorder="1" applyAlignment="1">
      <alignment vertical="center" wrapText="1"/>
    </xf>
    <xf numFmtId="164" fontId="6" fillId="9" borderId="14" xfId="0" applyNumberFormat="1" applyFont="1" applyFill="1" applyBorder="1" applyAlignment="1">
      <alignment vertical="center" wrapText="1"/>
    </xf>
    <xf numFmtId="164" fontId="6" fillId="4" borderId="14" xfId="0" applyNumberFormat="1" applyFont="1" applyFill="1" applyBorder="1" applyAlignment="1">
      <alignment vertical="center"/>
    </xf>
    <xf numFmtId="0" fontId="6" fillId="6" borderId="14" xfId="0" applyFont="1" applyFill="1" applyBorder="1" applyAlignment="1">
      <alignment vertical="center"/>
    </xf>
    <xf numFmtId="164" fontId="6" fillId="10" borderId="48" xfId="0" applyNumberFormat="1" applyFont="1" applyFill="1" applyBorder="1" applyAlignment="1">
      <alignment vertical="center"/>
    </xf>
    <xf numFmtId="0" fontId="16" fillId="9" borderId="19" xfId="0" applyFont="1" applyFill="1" applyBorder="1" applyAlignment="1">
      <alignment horizontal="left" vertical="center" wrapText="1"/>
    </xf>
    <xf numFmtId="164" fontId="17" fillId="9" borderId="17" xfId="0" applyNumberFormat="1" applyFont="1" applyFill="1" applyBorder="1" applyAlignment="1">
      <alignment vertical="center" wrapText="1"/>
    </xf>
    <xf numFmtId="0" fontId="6" fillId="0" borderId="27" xfId="0" applyFont="1" applyBorder="1" applyAlignment="1">
      <alignment vertical="center" wrapText="1"/>
    </xf>
    <xf numFmtId="0" fontId="6" fillId="10" borderId="28" xfId="0" applyFont="1" applyFill="1" applyBorder="1" applyAlignment="1">
      <alignment horizontal="center" vertical="center" wrapText="1"/>
    </xf>
    <xf numFmtId="164" fontId="6" fillId="4" borderId="40" xfId="0" applyNumberFormat="1" applyFont="1" applyFill="1" applyBorder="1" applyAlignment="1">
      <alignment vertical="center"/>
    </xf>
    <xf numFmtId="164" fontId="6" fillId="10" borderId="41" xfId="0" applyNumberFormat="1" applyFont="1" applyFill="1" applyBorder="1" applyAlignment="1">
      <alignment vertical="center"/>
    </xf>
    <xf numFmtId="0" fontId="6" fillId="6" borderId="40" xfId="0" applyFont="1" applyFill="1" applyBorder="1" applyAlignment="1">
      <alignment vertical="center"/>
    </xf>
    <xf numFmtId="164" fontId="5" fillId="6" borderId="14" xfId="0" applyNumberFormat="1" applyFont="1" applyFill="1" applyBorder="1" applyAlignment="1">
      <alignment vertical="center"/>
    </xf>
    <xf numFmtId="164" fontId="6" fillId="0" borderId="17" xfId="0" applyNumberFormat="1" applyFont="1" applyBorder="1" applyAlignment="1">
      <alignment vertical="center" wrapText="1"/>
    </xf>
    <xf numFmtId="0" fontId="6" fillId="9" borderId="36" xfId="0" applyFont="1" applyFill="1" applyBorder="1" applyAlignment="1">
      <alignment vertical="center" wrapText="1"/>
    </xf>
    <xf numFmtId="164" fontId="6" fillId="0" borderId="14" xfId="0" applyNumberFormat="1" applyFont="1" applyBorder="1" applyAlignment="1">
      <alignment vertical="center" wrapText="1"/>
    </xf>
    <xf numFmtId="0" fontId="6" fillId="4" borderId="14" xfId="0" applyFont="1" applyFill="1" applyBorder="1" applyAlignment="1">
      <alignment horizontal="center" vertical="center" wrapText="1"/>
    </xf>
    <xf numFmtId="164" fontId="5" fillId="4" borderId="14" xfId="0" applyNumberFormat="1" applyFont="1" applyFill="1" applyBorder="1" applyAlignment="1">
      <alignment vertical="center"/>
    </xf>
    <xf numFmtId="164" fontId="17" fillId="0" borderId="0" xfId="0" applyNumberFormat="1" applyFont="1" applyAlignment="1">
      <alignment vertical="center"/>
    </xf>
    <xf numFmtId="164" fontId="6" fillId="11" borderId="43" xfId="0" applyNumberFormat="1" applyFont="1" applyFill="1" applyBorder="1" applyAlignment="1">
      <alignment vertical="center" wrapText="1"/>
    </xf>
    <xf numFmtId="165" fontId="10" fillId="6" borderId="37" xfId="0" applyNumberFormat="1" applyFont="1" applyFill="1" applyBorder="1" applyAlignment="1">
      <alignment vertical="center"/>
    </xf>
    <xf numFmtId="164" fontId="6" fillId="0" borderId="28" xfId="0" applyNumberFormat="1" applyFont="1" applyBorder="1" applyAlignment="1">
      <alignment vertical="center" wrapText="1"/>
    </xf>
    <xf numFmtId="164" fontId="18" fillId="4" borderId="14" xfId="0" applyNumberFormat="1" applyFont="1" applyFill="1" applyBorder="1" applyAlignment="1">
      <alignment vertical="center"/>
    </xf>
    <xf numFmtId="0" fontId="10" fillId="9" borderId="42" xfId="0" applyFont="1" applyFill="1" applyBorder="1" applyAlignment="1">
      <alignment vertical="center" wrapText="1"/>
    </xf>
    <xf numFmtId="0" fontId="5" fillId="6" borderId="22"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15" fillId="0" borderId="1" xfId="2" applyNumberFormat="1"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9" fontId="19" fillId="0" borderId="1" xfId="1" applyFont="1" applyBorder="1" applyAlignment="1">
      <alignment horizontal="center" vertical="center" wrapText="1"/>
    </xf>
    <xf numFmtId="0" fontId="20" fillId="8" borderId="1"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2" fillId="0" borderId="0" xfId="0" applyFont="1" applyAlignment="1">
      <alignment vertical="center"/>
    </xf>
    <xf numFmtId="0" fontId="20" fillId="2" borderId="2" xfId="0" applyFont="1" applyFill="1" applyBorder="1" applyAlignment="1">
      <alignment vertical="center"/>
    </xf>
    <xf numFmtId="0" fontId="20" fillId="2" borderId="6" xfId="0" applyFont="1" applyFill="1" applyBorder="1" applyAlignment="1">
      <alignment vertical="center"/>
    </xf>
    <xf numFmtId="0" fontId="20" fillId="2" borderId="6" xfId="0" applyFont="1" applyFill="1" applyBorder="1" applyAlignment="1">
      <alignment horizontal="center" vertical="center"/>
    </xf>
    <xf numFmtId="0" fontId="20" fillId="2" borderId="6" xfId="0" applyFont="1" applyFill="1" applyBorder="1" applyAlignment="1">
      <alignment vertical="center" wrapText="1"/>
    </xf>
    <xf numFmtId="0" fontId="20" fillId="2" borderId="5" xfId="0" applyFont="1" applyFill="1" applyBorder="1" applyAlignment="1">
      <alignment vertical="center"/>
    </xf>
    <xf numFmtId="0" fontId="22" fillId="2" borderId="1" xfId="0"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2" fillId="2" borderId="3" xfId="0" applyFont="1" applyFill="1" applyBorder="1" applyAlignment="1">
      <alignment vertical="center" wrapText="1"/>
    </xf>
    <xf numFmtId="0" fontId="22" fillId="0" borderId="4" xfId="0" applyFont="1" applyBorder="1" applyAlignment="1">
      <alignment vertical="center" wrapText="1"/>
    </xf>
    <xf numFmtId="0" fontId="22" fillId="0" borderId="8" xfId="0" applyFont="1" applyBorder="1" applyAlignment="1">
      <alignment vertical="center" wrapText="1"/>
    </xf>
    <xf numFmtId="0" fontId="20" fillId="3" borderId="2" xfId="0" applyFont="1" applyFill="1" applyBorder="1" applyAlignment="1">
      <alignment horizontal="left" vertical="center"/>
    </xf>
    <xf numFmtId="0" fontId="20" fillId="3" borderId="8" xfId="0" applyFont="1" applyFill="1" applyBorder="1" applyAlignment="1">
      <alignment horizontal="left" vertical="center"/>
    </xf>
    <xf numFmtId="0" fontId="20" fillId="3" borderId="8" xfId="0" applyFont="1" applyFill="1" applyBorder="1" applyAlignment="1">
      <alignment horizontal="center" vertical="center"/>
    </xf>
    <xf numFmtId="0" fontId="20" fillId="3" borderId="8" xfId="0" applyFont="1" applyFill="1" applyBorder="1" applyAlignment="1">
      <alignment horizontal="left" vertical="center" wrapText="1"/>
    </xf>
    <xf numFmtId="0" fontId="20" fillId="3" borderId="4" xfId="0" applyFont="1" applyFill="1" applyBorder="1" applyAlignment="1">
      <alignment horizontal="left" vertical="center"/>
    </xf>
    <xf numFmtId="0" fontId="22" fillId="3" borderId="3"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0" fillId="4" borderId="2" xfId="0" applyFont="1" applyFill="1" applyBorder="1" applyAlignment="1">
      <alignment vertical="center"/>
    </xf>
    <xf numFmtId="0" fontId="20" fillId="4" borderId="6" xfId="0" applyFont="1" applyFill="1" applyBorder="1" applyAlignment="1">
      <alignment vertical="center"/>
    </xf>
    <xf numFmtId="0" fontId="20" fillId="4" borderId="6" xfId="0" applyFont="1" applyFill="1" applyBorder="1" applyAlignment="1">
      <alignment horizontal="center" vertical="center"/>
    </xf>
    <xf numFmtId="0" fontId="20" fillId="4" borderId="6" xfId="0" applyFont="1" applyFill="1" applyBorder="1" applyAlignment="1">
      <alignment vertical="center" wrapText="1"/>
    </xf>
    <xf numFmtId="0" fontId="20" fillId="4" borderId="5" xfId="0" applyFont="1" applyFill="1" applyBorder="1" applyAlignment="1">
      <alignment vertical="center"/>
    </xf>
    <xf numFmtId="0" fontId="22" fillId="4" borderId="1" xfId="0" applyFont="1" applyFill="1" applyBorder="1" applyAlignment="1">
      <alignment horizontal="left" vertical="center" wrapText="1"/>
    </xf>
    <xf numFmtId="0" fontId="24" fillId="0" borderId="1" xfId="0" applyFont="1" applyBorder="1" applyAlignment="1">
      <alignment vertical="center"/>
    </xf>
    <xf numFmtId="0" fontId="20" fillId="7" borderId="1" xfId="0" applyFont="1" applyFill="1" applyBorder="1" applyAlignment="1">
      <alignment vertical="center"/>
    </xf>
    <xf numFmtId="0" fontId="20" fillId="7" borderId="2" xfId="0" applyFont="1" applyFill="1" applyBorder="1" applyAlignment="1">
      <alignment horizontal="center" vertical="center"/>
    </xf>
    <xf numFmtId="0" fontId="20" fillId="7" borderId="2" xfId="0" applyFont="1" applyFill="1" applyBorder="1" applyAlignment="1">
      <alignment vertical="center" wrapText="1"/>
    </xf>
    <xf numFmtId="0" fontId="20" fillId="7" borderId="6" xfId="0" applyFont="1" applyFill="1" applyBorder="1" applyAlignment="1">
      <alignment vertical="center" wrapText="1"/>
    </xf>
    <xf numFmtId="0" fontId="20" fillId="7" borderId="5" xfId="0" applyFont="1" applyFill="1" applyBorder="1" applyAlignment="1">
      <alignment vertical="center"/>
    </xf>
    <xf numFmtId="0" fontId="20" fillId="5" borderId="1" xfId="0" applyFont="1" applyFill="1" applyBorder="1" applyAlignment="1">
      <alignment vertical="center"/>
    </xf>
    <xf numFmtId="0" fontId="20" fillId="5" borderId="2" xfId="0" applyFont="1" applyFill="1" applyBorder="1" applyAlignment="1">
      <alignment horizontal="center" vertical="center"/>
    </xf>
    <xf numFmtId="0" fontId="20" fillId="5" borderId="2" xfId="0" applyFont="1" applyFill="1" applyBorder="1" applyAlignment="1">
      <alignment vertical="center" wrapText="1"/>
    </xf>
    <xf numFmtId="0" fontId="20" fillId="5" borderId="6" xfId="0" applyFont="1" applyFill="1" applyBorder="1" applyAlignment="1">
      <alignment vertical="center" wrapText="1"/>
    </xf>
    <xf numFmtId="0" fontId="20" fillId="5" borderId="5" xfId="0" applyFont="1" applyFill="1" applyBorder="1" applyAlignment="1">
      <alignment vertical="center"/>
    </xf>
    <xf numFmtId="0" fontId="20" fillId="5" borderId="6" xfId="0" applyFont="1" applyFill="1" applyBorder="1" applyAlignment="1">
      <alignment vertical="center"/>
    </xf>
    <xf numFmtId="0" fontId="22" fillId="5" borderId="1" xfId="0" applyFont="1" applyFill="1" applyBorder="1" applyAlignment="1">
      <alignment vertical="center" wrapText="1"/>
    </xf>
    <xf numFmtId="0" fontId="22" fillId="0" borderId="5" xfId="0" applyFont="1" applyBorder="1" applyAlignment="1">
      <alignment vertical="center" wrapText="1"/>
    </xf>
    <xf numFmtId="0" fontId="22" fillId="0" borderId="5"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22" fillId="0" borderId="1" xfId="0" applyFont="1" applyBorder="1" applyAlignment="1">
      <alignment horizontal="center" vertical="center"/>
    </xf>
    <xf numFmtId="0" fontId="22" fillId="12" borderId="1" xfId="0" applyFont="1" applyFill="1" applyBorder="1" applyAlignment="1">
      <alignment horizontal="center" vertical="center" wrapText="1"/>
    </xf>
    <xf numFmtId="0" fontId="22" fillId="3" borderId="1" xfId="0" applyFont="1" applyFill="1" applyBorder="1" applyAlignment="1">
      <alignment vertical="center" wrapText="1"/>
    </xf>
    <xf numFmtId="0" fontId="22" fillId="3" borderId="1" xfId="0" applyFont="1" applyFill="1" applyBorder="1" applyAlignment="1">
      <alignment horizontal="center" vertical="center" wrapText="1"/>
    </xf>
    <xf numFmtId="0" fontId="20" fillId="3" borderId="1" xfId="0" applyFont="1" applyFill="1" applyBorder="1" applyAlignment="1">
      <alignment horizontal="right"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0" fillId="13" borderId="1" xfId="0" applyFont="1" applyFill="1" applyBorder="1" applyAlignment="1">
      <alignment vertical="center"/>
    </xf>
    <xf numFmtId="1" fontId="10" fillId="13" borderId="1" xfId="0" applyNumberFormat="1" applyFont="1" applyFill="1" applyBorder="1" applyAlignment="1">
      <alignment horizontal="center" vertical="center"/>
    </xf>
    <xf numFmtId="1" fontId="10" fillId="13" borderId="1" xfId="0" applyNumberFormat="1" applyFont="1" applyFill="1" applyBorder="1" applyAlignment="1">
      <alignment horizontal="center" vertical="center" wrapText="1"/>
    </xf>
    <xf numFmtId="0" fontId="11" fillId="3" borderId="1" xfId="0" applyFont="1" applyFill="1" applyBorder="1" applyAlignment="1">
      <alignment vertical="center"/>
    </xf>
    <xf numFmtId="164" fontId="11" fillId="3" borderId="1" xfId="0" applyNumberFormat="1" applyFont="1" applyFill="1" applyBorder="1" applyAlignment="1">
      <alignment vertical="center"/>
    </xf>
    <xf numFmtId="164" fontId="11" fillId="3" borderId="1" xfId="0" applyNumberFormat="1" applyFont="1" applyFill="1" applyBorder="1" applyAlignment="1">
      <alignment horizontal="center" vertical="center" wrapText="1"/>
    </xf>
    <xf numFmtId="0" fontId="10" fillId="3" borderId="1" xfId="0" applyFont="1" applyFill="1" applyBorder="1" applyAlignment="1">
      <alignment vertical="center"/>
    </xf>
    <xf numFmtId="164" fontId="10" fillId="3" borderId="1"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5" fillId="0" borderId="1" xfId="0" applyFont="1" applyBorder="1" applyAlignment="1">
      <alignment vertical="center" wrapText="1"/>
    </xf>
    <xf numFmtId="9" fontId="25" fillId="0" borderId="1" xfId="1" applyFont="1" applyBorder="1" applyAlignment="1">
      <alignment horizontal="center" vertical="center" wrapText="1"/>
    </xf>
    <xf numFmtId="0" fontId="30" fillId="0" borderId="0" xfId="0" applyFont="1" applyAlignment="1">
      <alignment vertical="center"/>
    </xf>
    <xf numFmtId="0" fontId="31" fillId="0" borderId="0" xfId="0" applyFont="1" applyAlignment="1">
      <alignment vertical="center"/>
    </xf>
    <xf numFmtId="0" fontId="26" fillId="0" borderId="1" xfId="0" applyFont="1" applyBorder="1" applyAlignment="1">
      <alignment vertical="center" wrapText="1"/>
    </xf>
    <xf numFmtId="9" fontId="26" fillId="0" borderId="1" xfId="1" applyFont="1" applyBorder="1" applyAlignment="1">
      <alignment horizontal="center" vertical="center" wrapText="1"/>
    </xf>
    <xf numFmtId="0" fontId="32" fillId="0" borderId="0" xfId="0" applyFont="1" applyAlignment="1">
      <alignment vertical="center"/>
    </xf>
    <xf numFmtId="0" fontId="10" fillId="13" borderId="1" xfId="0" applyFont="1" applyFill="1" applyBorder="1" applyAlignment="1">
      <alignment horizontal="center" vertical="center"/>
    </xf>
    <xf numFmtId="0" fontId="11"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15" fillId="0" borderId="1" xfId="0" applyFont="1" applyBorder="1" applyAlignment="1">
      <alignment horizontal="right" vertical="center" wrapText="1"/>
    </xf>
    <xf numFmtId="166" fontId="19" fillId="0" borderId="1" xfId="3" applyNumberFormat="1" applyFont="1" applyBorder="1" applyAlignment="1">
      <alignment vertical="center" wrapText="1"/>
    </xf>
    <xf numFmtId="166" fontId="25" fillId="0" borderId="1" xfId="3" applyNumberFormat="1" applyFont="1" applyBorder="1" applyAlignment="1">
      <alignment vertical="center" wrapText="1"/>
    </xf>
    <xf numFmtId="166" fontId="26" fillId="0" borderId="1" xfId="3" applyNumberFormat="1" applyFont="1" applyBorder="1" applyAlignment="1">
      <alignment vertical="center" wrapText="1"/>
    </xf>
    <xf numFmtId="0" fontId="11" fillId="3" borderId="1" xfId="0" applyFont="1" applyFill="1" applyBorder="1" applyAlignment="1">
      <alignment vertical="center" wrapText="1"/>
    </xf>
    <xf numFmtId="0" fontId="10" fillId="3" borderId="1" xfId="0" applyFont="1" applyFill="1" applyBorder="1" applyAlignment="1">
      <alignment horizontal="right" vertical="center" wrapText="1"/>
    </xf>
    <xf numFmtId="0" fontId="10" fillId="13" borderId="1" xfId="0" applyFont="1" applyFill="1" applyBorder="1" applyAlignment="1">
      <alignment horizontal="left" vertical="center" wrapText="1"/>
    </xf>
    <xf numFmtId="0" fontId="2" fillId="7" borderId="1" xfId="0" applyFont="1" applyFill="1" applyBorder="1" applyAlignment="1">
      <alignment vertical="center" wrapText="1"/>
    </xf>
    <xf numFmtId="0" fontId="2" fillId="5" borderId="1" xfId="0" applyFont="1" applyFill="1" applyBorder="1" applyAlignment="1">
      <alignment vertical="center" wrapText="1"/>
    </xf>
    <xf numFmtId="0" fontId="2" fillId="4"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3" borderId="11" xfId="0" applyFont="1" applyFill="1" applyBorder="1" applyAlignment="1">
      <alignment horizontal="left" vertical="center" wrapText="1"/>
    </xf>
    <xf numFmtId="0" fontId="22" fillId="3" borderId="12" xfId="0" applyFont="1" applyFill="1" applyBorder="1" applyAlignment="1">
      <alignment horizontal="left" vertical="center" wrapText="1"/>
    </xf>
    <xf numFmtId="0" fontId="22" fillId="3" borderId="13" xfId="0" applyFont="1" applyFill="1" applyBorder="1" applyAlignment="1">
      <alignment horizontal="left" vertical="center" wrapText="1"/>
    </xf>
    <xf numFmtId="0" fontId="22" fillId="7" borderId="3" xfId="0" applyFont="1" applyFill="1" applyBorder="1" applyAlignment="1">
      <alignment vertical="center" wrapText="1"/>
    </xf>
    <xf numFmtId="0" fontId="22" fillId="7" borderId="7" xfId="0" applyFont="1" applyFill="1" applyBorder="1" applyAlignment="1">
      <alignment vertical="center" wrapText="1"/>
    </xf>
    <xf numFmtId="0" fontId="22" fillId="7" borderId="4" xfId="0" applyFont="1" applyFill="1" applyBorder="1" applyAlignment="1">
      <alignment vertical="center" wrapText="1"/>
    </xf>
    <xf numFmtId="0" fontId="22" fillId="5" borderId="3" xfId="0" applyFont="1" applyFill="1" applyBorder="1" applyAlignment="1">
      <alignment horizontal="left" vertical="center" wrapText="1"/>
    </xf>
    <xf numFmtId="0" fontId="22" fillId="5" borderId="7" xfId="0" applyFont="1" applyFill="1" applyBorder="1" applyAlignment="1">
      <alignment horizontal="left" vertical="center" wrapText="1"/>
    </xf>
    <xf numFmtId="0" fontId="22" fillId="5" borderId="4" xfId="0" applyFont="1" applyFill="1" applyBorder="1" applyAlignment="1">
      <alignment horizontal="left" vertical="center" wrapText="1"/>
    </xf>
    <xf numFmtId="0" fontId="22" fillId="2" borderId="3" xfId="0" applyFont="1" applyFill="1" applyBorder="1" applyAlignment="1">
      <alignment vertical="center" wrapText="1"/>
    </xf>
    <xf numFmtId="0" fontId="22" fillId="2" borderId="4" xfId="0" applyFont="1" applyFill="1" applyBorder="1" applyAlignment="1">
      <alignment vertical="center" wrapText="1"/>
    </xf>
    <xf numFmtId="0" fontId="22" fillId="4" borderId="3"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2" fillId="2" borderId="7" xfId="0" applyFont="1" applyFill="1" applyBorder="1" applyAlignment="1">
      <alignment vertical="center" wrapText="1"/>
    </xf>
    <xf numFmtId="0" fontId="22" fillId="7" borderId="3" xfId="0" applyFont="1" applyFill="1" applyBorder="1" applyAlignment="1">
      <alignment horizontal="left" vertical="center" wrapText="1"/>
    </xf>
    <xf numFmtId="0" fontId="22" fillId="7" borderId="7" xfId="0" applyFont="1" applyFill="1" applyBorder="1" applyAlignment="1">
      <alignment horizontal="left" vertical="center" wrapText="1"/>
    </xf>
    <xf numFmtId="0" fontId="22" fillId="7" borderId="4" xfId="0" applyFont="1" applyFill="1" applyBorder="1" applyAlignment="1">
      <alignment horizontal="left" vertical="center" wrapText="1"/>
    </xf>
  </cellXfs>
  <cellStyles count="4">
    <cellStyle name="Čiarka" xfId="2" builtinId="3"/>
    <cellStyle name="Mena" xfId="3" builtinId="4"/>
    <cellStyle name="Normálna" xfId="0" builtinId="0"/>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ív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339C0-0226-4679-AC07-D46438C09BC7}">
  <dimension ref="A1:B31"/>
  <sheetViews>
    <sheetView workbookViewId="0">
      <selection activeCell="B20" sqref="B20"/>
    </sheetView>
  </sheetViews>
  <sheetFormatPr defaultColWidth="45.140625" defaultRowHeight="15" x14ac:dyDescent="0.25"/>
  <cols>
    <col min="1" max="1" width="79.7109375" style="15" customWidth="1"/>
    <col min="2" max="2" width="119.42578125" style="15" customWidth="1"/>
    <col min="3" max="16384" width="45.140625" style="16"/>
  </cols>
  <sheetData>
    <row r="1" spans="1:2" s="1" customFormat="1" x14ac:dyDescent="0.25">
      <c r="A1" s="5"/>
      <c r="B1" s="5"/>
    </row>
    <row r="2" spans="1:2" s="1" customFormat="1" x14ac:dyDescent="0.25">
      <c r="A2" s="3" t="s">
        <v>51</v>
      </c>
      <c r="B2" s="3" t="s">
        <v>2</v>
      </c>
    </row>
    <row r="3" spans="1:2" s="1" customFormat="1" x14ac:dyDescent="0.25">
      <c r="A3" s="4" t="s">
        <v>52</v>
      </c>
      <c r="B3" s="4" t="s">
        <v>3</v>
      </c>
    </row>
    <row r="4" spans="1:2" s="1" customFormat="1" x14ac:dyDescent="0.25">
      <c r="A4" s="270" t="s">
        <v>53</v>
      </c>
      <c r="B4" s="4" t="s">
        <v>6</v>
      </c>
    </row>
    <row r="5" spans="1:2" s="1" customFormat="1" x14ac:dyDescent="0.25">
      <c r="A5" s="270"/>
      <c r="B5" s="4" t="s">
        <v>7</v>
      </c>
    </row>
    <row r="6" spans="1:2" s="1" customFormat="1" x14ac:dyDescent="0.25">
      <c r="A6" s="270"/>
      <c r="B6" s="4" t="s">
        <v>8</v>
      </c>
    </row>
    <row r="7" spans="1:2" s="1" customFormat="1" x14ac:dyDescent="0.25">
      <c r="A7" s="270"/>
      <c r="B7" s="4" t="s">
        <v>9</v>
      </c>
    </row>
    <row r="8" spans="1:2" s="1" customFormat="1" x14ac:dyDescent="0.25">
      <c r="A8" s="270"/>
      <c r="B8" s="4" t="s">
        <v>10</v>
      </c>
    </row>
    <row r="9" spans="1:2" s="1" customFormat="1" x14ac:dyDescent="0.25">
      <c r="A9" s="4" t="s">
        <v>54</v>
      </c>
      <c r="B9" s="4" t="s">
        <v>11</v>
      </c>
    </row>
    <row r="10" spans="1:2" s="1" customFormat="1" x14ac:dyDescent="0.25">
      <c r="A10" s="4" t="s">
        <v>55</v>
      </c>
      <c r="B10" s="4" t="s">
        <v>13</v>
      </c>
    </row>
    <row r="11" spans="1:2" s="1" customFormat="1" x14ac:dyDescent="0.25">
      <c r="A11" s="5"/>
      <c r="B11" s="5"/>
    </row>
    <row r="12" spans="1:2" s="2" customFormat="1" x14ac:dyDescent="0.25">
      <c r="A12" s="6" t="s">
        <v>56</v>
      </c>
      <c r="B12" s="6" t="s">
        <v>57</v>
      </c>
    </row>
    <row r="13" spans="1:2" s="2" customFormat="1" x14ac:dyDescent="0.25">
      <c r="A13" s="271" t="s">
        <v>58</v>
      </c>
      <c r="B13" s="7" t="s">
        <v>17</v>
      </c>
    </row>
    <row r="14" spans="1:2" s="2" customFormat="1" x14ac:dyDescent="0.25">
      <c r="A14" s="271"/>
      <c r="B14" s="7" t="s">
        <v>20</v>
      </c>
    </row>
    <row r="15" spans="1:2" s="2" customFormat="1" x14ac:dyDescent="0.25">
      <c r="A15" s="271"/>
      <c r="B15" s="7" t="s">
        <v>22</v>
      </c>
    </row>
    <row r="16" spans="1:2" s="2" customFormat="1" x14ac:dyDescent="0.25">
      <c r="A16" s="8"/>
      <c r="B16" s="8"/>
    </row>
    <row r="17" spans="1:2" s="2" customFormat="1" x14ac:dyDescent="0.25">
      <c r="A17" s="9" t="s">
        <v>59</v>
      </c>
      <c r="B17" s="9" t="s">
        <v>57</v>
      </c>
    </row>
    <row r="18" spans="1:2" s="2" customFormat="1" x14ac:dyDescent="0.25">
      <c r="A18" s="269" t="s">
        <v>60</v>
      </c>
      <c r="B18" s="10" t="s">
        <v>24</v>
      </c>
    </row>
    <row r="19" spans="1:2" s="2" customFormat="1" x14ac:dyDescent="0.25">
      <c r="A19" s="269"/>
      <c r="B19" s="10" t="s">
        <v>28</v>
      </c>
    </row>
    <row r="20" spans="1:2" s="2" customFormat="1" ht="17.25" customHeight="1" x14ac:dyDescent="0.25">
      <c r="A20" s="10" t="s">
        <v>61</v>
      </c>
      <c r="B20" s="10" t="s">
        <v>29</v>
      </c>
    </row>
    <row r="21" spans="1:2" s="2" customFormat="1" x14ac:dyDescent="0.25">
      <c r="A21" s="8"/>
      <c r="B21" s="8"/>
    </row>
    <row r="22" spans="1:2" s="1" customFormat="1" x14ac:dyDescent="0.25">
      <c r="A22" s="14" t="s">
        <v>62</v>
      </c>
      <c r="B22" s="14" t="s">
        <v>57</v>
      </c>
    </row>
    <row r="23" spans="1:2" s="1" customFormat="1" x14ac:dyDescent="0.25">
      <c r="A23" s="267" t="s">
        <v>63</v>
      </c>
      <c r="B23" s="13" t="s">
        <v>31</v>
      </c>
    </row>
    <row r="24" spans="1:2" s="1" customFormat="1" x14ac:dyDescent="0.25">
      <c r="A24" s="267"/>
      <c r="B24" s="13" t="s">
        <v>34</v>
      </c>
    </row>
    <row r="25" spans="1:2" s="1" customFormat="1" x14ac:dyDescent="0.25">
      <c r="A25" s="267" t="s">
        <v>64</v>
      </c>
      <c r="B25" s="13" t="s">
        <v>39</v>
      </c>
    </row>
    <row r="26" spans="1:2" s="1" customFormat="1" x14ac:dyDescent="0.25">
      <c r="A26" s="267"/>
      <c r="B26" s="13" t="s">
        <v>40</v>
      </c>
    </row>
    <row r="27" spans="1:2" s="1" customFormat="1" x14ac:dyDescent="0.25">
      <c r="A27" s="5"/>
      <c r="B27" s="5"/>
    </row>
    <row r="28" spans="1:2" s="1" customFormat="1" x14ac:dyDescent="0.25">
      <c r="A28" s="11" t="s">
        <v>65</v>
      </c>
      <c r="B28" s="11" t="s">
        <v>57</v>
      </c>
    </row>
    <row r="29" spans="1:2" s="1" customFormat="1" x14ac:dyDescent="0.25">
      <c r="A29" s="268" t="s">
        <v>66</v>
      </c>
      <c r="B29" s="12" t="s">
        <v>44</v>
      </c>
    </row>
    <row r="30" spans="1:2" s="1" customFormat="1" x14ac:dyDescent="0.25">
      <c r="A30" s="268"/>
      <c r="B30" s="12" t="s">
        <v>46</v>
      </c>
    </row>
    <row r="31" spans="1:2" s="1" customFormat="1" ht="32.25" customHeight="1" x14ac:dyDescent="0.25">
      <c r="A31" s="12" t="s">
        <v>67</v>
      </c>
      <c r="B31" s="12" t="s">
        <v>50</v>
      </c>
    </row>
  </sheetData>
  <mergeCells count="6">
    <mergeCell ref="A23:A24"/>
    <mergeCell ref="A25:A26"/>
    <mergeCell ref="A29:A30"/>
    <mergeCell ref="A18:A19"/>
    <mergeCell ref="A4:A8"/>
    <mergeCell ref="A13:A15"/>
  </mergeCells>
  <pageMargins left="0.23622047244094491" right="0.23622047244094491" top="0.35433070866141736" bottom="0.35433070866141736" header="0.31496062992125984" footer="0.31496062992125984"/>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AD775-4981-490F-9F20-A4E6ADB28FEE}">
  <dimension ref="A1:G76"/>
  <sheetViews>
    <sheetView tabSelected="1" zoomScale="90" zoomScaleNormal="90" workbookViewId="0">
      <pane ySplit="2" topLeftCell="A3" activePane="bottomLeft" state="frozen"/>
      <selection pane="bottomLeft"/>
    </sheetView>
  </sheetViews>
  <sheetFormatPr defaultRowHeight="15.75" x14ac:dyDescent="0.25"/>
  <cols>
    <col min="1" max="1" width="32.85546875" style="185" customWidth="1"/>
    <col min="2" max="2" width="32.85546875" style="230" customWidth="1"/>
    <col min="3" max="3" width="14.42578125" style="231" customWidth="1"/>
    <col min="4" max="4" width="16" style="231" customWidth="1"/>
    <col min="5" max="5" width="16.5703125" style="231" customWidth="1"/>
    <col min="6" max="6" width="54.140625" style="230" customWidth="1"/>
    <col min="7" max="7" width="101" style="230" customWidth="1"/>
    <col min="8" max="16384" width="9.140625" style="185"/>
  </cols>
  <sheetData>
    <row r="1" spans="1:7" ht="76.5" customHeight="1" x14ac:dyDescent="0.25">
      <c r="A1" s="182" t="s">
        <v>481</v>
      </c>
      <c r="B1" s="183" t="s">
        <v>480</v>
      </c>
      <c r="C1" s="183" t="s">
        <v>475</v>
      </c>
      <c r="D1" s="184" t="s">
        <v>0</v>
      </c>
      <c r="E1" s="184" t="s">
        <v>1</v>
      </c>
      <c r="F1" s="184" t="s">
        <v>154</v>
      </c>
      <c r="G1" s="184" t="s">
        <v>155</v>
      </c>
    </row>
    <row r="2" spans="1:7" ht="31.5" customHeight="1" x14ac:dyDescent="0.25">
      <c r="A2" s="186" t="s">
        <v>2</v>
      </c>
      <c r="B2" s="187"/>
      <c r="C2" s="188"/>
      <c r="D2" s="189"/>
      <c r="E2" s="189"/>
      <c r="F2" s="187"/>
      <c r="G2" s="190"/>
    </row>
    <row r="3" spans="1:7" ht="181.5" customHeight="1" x14ac:dyDescent="0.25">
      <c r="A3" s="191" t="s">
        <v>3</v>
      </c>
      <c r="B3" s="192" t="s">
        <v>486</v>
      </c>
      <c r="C3" s="193" t="s">
        <v>476</v>
      </c>
      <c r="D3" s="193" t="s">
        <v>4</v>
      </c>
      <c r="E3" s="193" t="s">
        <v>5</v>
      </c>
      <c r="F3" s="192" t="s">
        <v>149</v>
      </c>
      <c r="G3" s="192" t="s">
        <v>219</v>
      </c>
    </row>
    <row r="4" spans="1:7" ht="52.5" customHeight="1" x14ac:dyDescent="0.25">
      <c r="A4" s="191" t="s">
        <v>6</v>
      </c>
      <c r="B4" s="192" t="s">
        <v>144</v>
      </c>
      <c r="C4" s="193" t="s">
        <v>476</v>
      </c>
      <c r="D4" s="193" t="s">
        <v>137</v>
      </c>
      <c r="E4" s="193" t="s">
        <v>145</v>
      </c>
      <c r="F4" s="192" t="s">
        <v>174</v>
      </c>
      <c r="G4" s="192" t="s">
        <v>220</v>
      </c>
    </row>
    <row r="5" spans="1:7" ht="87.75" customHeight="1" x14ac:dyDescent="0.25">
      <c r="A5" s="273" t="s">
        <v>7</v>
      </c>
      <c r="B5" s="192" t="s">
        <v>487</v>
      </c>
      <c r="C5" s="193" t="s">
        <v>476</v>
      </c>
      <c r="D5" s="193" t="s">
        <v>176</v>
      </c>
      <c r="E5" s="193"/>
      <c r="F5" s="192" t="s">
        <v>177</v>
      </c>
      <c r="G5" s="192" t="s">
        <v>178</v>
      </c>
    </row>
    <row r="6" spans="1:7" ht="47.25" x14ac:dyDescent="0.25">
      <c r="A6" s="274"/>
      <c r="B6" s="192" t="s">
        <v>90</v>
      </c>
      <c r="C6" s="193" t="s">
        <v>476</v>
      </c>
      <c r="D6" s="193" t="s">
        <v>91</v>
      </c>
      <c r="E6" s="193" t="s">
        <v>92</v>
      </c>
      <c r="F6" s="192"/>
      <c r="G6" s="192" t="s">
        <v>221</v>
      </c>
    </row>
    <row r="7" spans="1:7" ht="63" x14ac:dyDescent="0.25">
      <c r="A7" s="275"/>
      <c r="B7" s="192" t="s">
        <v>116</v>
      </c>
      <c r="C7" s="193" t="s">
        <v>476</v>
      </c>
      <c r="D7" s="193" t="s">
        <v>117</v>
      </c>
      <c r="E7" s="193"/>
      <c r="F7" s="192" t="s">
        <v>118</v>
      </c>
      <c r="G7" s="192" t="s">
        <v>175</v>
      </c>
    </row>
    <row r="8" spans="1:7" ht="315" x14ac:dyDescent="0.25">
      <c r="A8" s="273" t="s">
        <v>8</v>
      </c>
      <c r="B8" s="192" t="s">
        <v>488</v>
      </c>
      <c r="C8" s="193" t="s">
        <v>476</v>
      </c>
      <c r="D8" s="193" t="s">
        <v>181</v>
      </c>
      <c r="E8" s="193"/>
      <c r="F8" s="192" t="s">
        <v>182</v>
      </c>
      <c r="G8" s="192" t="s">
        <v>183</v>
      </c>
    </row>
    <row r="9" spans="1:7" ht="94.5" x14ac:dyDescent="0.25">
      <c r="A9" s="274"/>
      <c r="B9" s="192" t="s">
        <v>105</v>
      </c>
      <c r="C9" s="193" t="s">
        <v>476</v>
      </c>
      <c r="D9" s="194" t="s">
        <v>106</v>
      </c>
      <c r="E9" s="193"/>
      <c r="F9" s="195" t="s">
        <v>107</v>
      </c>
      <c r="G9" s="195" t="s">
        <v>179</v>
      </c>
    </row>
    <row r="10" spans="1:7" ht="94.5" x14ac:dyDescent="0.25">
      <c r="A10" s="275"/>
      <c r="B10" s="192" t="s">
        <v>109</v>
      </c>
      <c r="C10" s="193" t="s">
        <v>476</v>
      </c>
      <c r="D10" s="194" t="s">
        <v>110</v>
      </c>
      <c r="E10" s="193"/>
      <c r="F10" s="195" t="s">
        <v>111</v>
      </c>
      <c r="G10" s="192" t="s">
        <v>180</v>
      </c>
    </row>
    <row r="11" spans="1:7" ht="78.75" x14ac:dyDescent="0.25">
      <c r="A11" s="196" t="s">
        <v>9</v>
      </c>
      <c r="B11" s="192" t="s">
        <v>115</v>
      </c>
      <c r="C11" s="193" t="s">
        <v>476</v>
      </c>
      <c r="D11" s="194" t="s">
        <v>110</v>
      </c>
      <c r="E11" s="193" t="s">
        <v>14</v>
      </c>
      <c r="F11" s="192" t="s">
        <v>112</v>
      </c>
      <c r="G11" s="192" t="s">
        <v>157</v>
      </c>
    </row>
    <row r="12" spans="1:7" ht="85.5" customHeight="1" x14ac:dyDescent="0.25">
      <c r="A12" s="191" t="s">
        <v>10</v>
      </c>
      <c r="B12" s="192" t="s">
        <v>119</v>
      </c>
      <c r="C12" s="193" t="s">
        <v>476</v>
      </c>
      <c r="D12" s="193" t="s">
        <v>117</v>
      </c>
      <c r="E12" s="193"/>
      <c r="F12" s="192"/>
      <c r="G12" s="192" t="s">
        <v>184</v>
      </c>
    </row>
    <row r="13" spans="1:7" ht="78.75" x14ac:dyDescent="0.25">
      <c r="A13" s="285" t="s">
        <v>11</v>
      </c>
      <c r="B13" s="192" t="s">
        <v>489</v>
      </c>
      <c r="C13" s="193" t="s">
        <v>477</v>
      </c>
      <c r="D13" s="193" t="s">
        <v>4</v>
      </c>
      <c r="E13" s="193"/>
      <c r="F13" s="192" t="s">
        <v>12</v>
      </c>
      <c r="G13" s="192" t="s">
        <v>478</v>
      </c>
    </row>
    <row r="14" spans="1:7" ht="63" x14ac:dyDescent="0.25">
      <c r="A14" s="286"/>
      <c r="B14" s="192" t="s">
        <v>93</v>
      </c>
      <c r="C14" s="193" t="s">
        <v>476</v>
      </c>
      <c r="D14" s="193" t="s">
        <v>91</v>
      </c>
      <c r="E14" s="193" t="s">
        <v>94</v>
      </c>
      <c r="F14" s="192"/>
      <c r="G14" s="192" t="s">
        <v>158</v>
      </c>
    </row>
    <row r="15" spans="1:7" ht="126" x14ac:dyDescent="0.25">
      <c r="A15" s="285" t="s">
        <v>13</v>
      </c>
      <c r="B15" s="192" t="s">
        <v>490</v>
      </c>
      <c r="C15" s="193" t="s">
        <v>476</v>
      </c>
      <c r="D15" s="193" t="s">
        <v>4</v>
      </c>
      <c r="E15" s="193" t="s">
        <v>5</v>
      </c>
      <c r="F15" s="192" t="s">
        <v>150</v>
      </c>
      <c r="G15" s="192" t="s">
        <v>185</v>
      </c>
    </row>
    <row r="16" spans="1:7" ht="141.75" x14ac:dyDescent="0.25">
      <c r="A16" s="289"/>
      <c r="B16" s="192" t="s">
        <v>491</v>
      </c>
      <c r="C16" s="193" t="s">
        <v>476</v>
      </c>
      <c r="D16" s="193" t="s">
        <v>4</v>
      </c>
      <c r="E16" s="193" t="s">
        <v>14</v>
      </c>
      <c r="F16" s="192" t="s">
        <v>15</v>
      </c>
      <c r="G16" s="192" t="s">
        <v>186</v>
      </c>
    </row>
    <row r="17" spans="1:7" ht="63" x14ac:dyDescent="0.25">
      <c r="A17" s="289"/>
      <c r="B17" s="192" t="s">
        <v>492</v>
      </c>
      <c r="C17" s="193" t="s">
        <v>476</v>
      </c>
      <c r="D17" s="193" t="s">
        <v>4</v>
      </c>
      <c r="E17" s="193" t="s">
        <v>14</v>
      </c>
      <c r="F17" s="192"/>
      <c r="G17" s="192" t="s">
        <v>191</v>
      </c>
    </row>
    <row r="18" spans="1:7" ht="110.25" x14ac:dyDescent="0.25">
      <c r="A18" s="289"/>
      <c r="B18" s="192" t="s">
        <v>493</v>
      </c>
      <c r="C18" s="193" t="s">
        <v>477</v>
      </c>
      <c r="D18" s="193" t="s">
        <v>4</v>
      </c>
      <c r="E18" s="193" t="s">
        <v>5</v>
      </c>
      <c r="F18" s="192" t="s">
        <v>108</v>
      </c>
      <c r="G18" s="195" t="s">
        <v>482</v>
      </c>
    </row>
    <row r="19" spans="1:7" ht="63" x14ac:dyDescent="0.25">
      <c r="A19" s="289"/>
      <c r="B19" s="192" t="s">
        <v>494</v>
      </c>
      <c r="C19" s="193" t="s">
        <v>476</v>
      </c>
      <c r="D19" s="193" t="s">
        <v>4</v>
      </c>
      <c r="E19" s="193" t="s">
        <v>5</v>
      </c>
      <c r="F19" s="192" t="s">
        <v>148</v>
      </c>
      <c r="G19" s="192" t="s">
        <v>187</v>
      </c>
    </row>
    <row r="20" spans="1:7" ht="47.25" x14ac:dyDescent="0.25">
      <c r="A20" s="289"/>
      <c r="B20" s="192" t="s">
        <v>72</v>
      </c>
      <c r="C20" s="193" t="s">
        <v>476</v>
      </c>
      <c r="D20" s="193" t="s">
        <v>73</v>
      </c>
      <c r="E20" s="193" t="s">
        <v>74</v>
      </c>
      <c r="F20" s="192"/>
      <c r="G20" s="192" t="s">
        <v>188</v>
      </c>
    </row>
    <row r="21" spans="1:7" ht="126" customHeight="1" x14ac:dyDescent="0.25">
      <c r="A21" s="289"/>
      <c r="B21" s="192" t="s">
        <v>113</v>
      </c>
      <c r="C21" s="193" t="s">
        <v>477</v>
      </c>
      <c r="D21" s="193" t="s">
        <v>110</v>
      </c>
      <c r="E21" s="193" t="s">
        <v>114</v>
      </c>
      <c r="F21" s="192"/>
      <c r="G21" s="192" t="s">
        <v>479</v>
      </c>
    </row>
    <row r="22" spans="1:7" ht="63" x14ac:dyDescent="0.25">
      <c r="A22" s="289"/>
      <c r="B22" s="192" t="s">
        <v>95</v>
      </c>
      <c r="C22" s="193" t="s">
        <v>476</v>
      </c>
      <c r="D22" s="193" t="s">
        <v>91</v>
      </c>
      <c r="E22" s="193" t="s">
        <v>96</v>
      </c>
      <c r="F22" s="192"/>
      <c r="G22" s="192" t="s">
        <v>192</v>
      </c>
    </row>
    <row r="23" spans="1:7" ht="47.25" x14ac:dyDescent="0.25">
      <c r="A23" s="289"/>
      <c r="B23" s="192" t="s">
        <v>124</v>
      </c>
      <c r="C23" s="193" t="s">
        <v>476</v>
      </c>
      <c r="D23" s="193" t="s">
        <v>117</v>
      </c>
      <c r="E23" s="193" t="s">
        <v>126</v>
      </c>
      <c r="F23" s="197" t="s">
        <v>189</v>
      </c>
      <c r="G23" s="197" t="s">
        <v>193</v>
      </c>
    </row>
    <row r="24" spans="1:7" ht="63" x14ac:dyDescent="0.25">
      <c r="A24" s="289"/>
      <c r="B24" s="192" t="s">
        <v>125</v>
      </c>
      <c r="C24" s="193" t="s">
        <v>476</v>
      </c>
      <c r="D24" s="193" t="s">
        <v>117</v>
      </c>
      <c r="E24" s="193" t="s">
        <v>146</v>
      </c>
      <c r="F24" s="197" t="s">
        <v>190</v>
      </c>
      <c r="G24" s="197" t="s">
        <v>159</v>
      </c>
    </row>
    <row r="25" spans="1:7" ht="47.25" x14ac:dyDescent="0.25">
      <c r="A25" s="286"/>
      <c r="B25" s="192" t="s">
        <v>140</v>
      </c>
      <c r="C25" s="193" t="s">
        <v>476</v>
      </c>
      <c r="D25" s="193" t="s">
        <v>142</v>
      </c>
      <c r="E25" s="193" t="s">
        <v>143</v>
      </c>
      <c r="F25" s="197" t="s">
        <v>141</v>
      </c>
      <c r="G25" s="198" t="s">
        <v>194</v>
      </c>
    </row>
    <row r="26" spans="1:7" ht="28.5" customHeight="1" x14ac:dyDescent="0.25">
      <c r="A26" s="199" t="s">
        <v>16</v>
      </c>
      <c r="B26" s="200"/>
      <c r="C26" s="201"/>
      <c r="D26" s="202"/>
      <c r="E26" s="202"/>
      <c r="F26" s="203"/>
      <c r="G26" s="200"/>
    </row>
    <row r="27" spans="1:7" ht="63" x14ac:dyDescent="0.25">
      <c r="A27" s="276" t="s">
        <v>17</v>
      </c>
      <c r="B27" s="192" t="s">
        <v>495</v>
      </c>
      <c r="C27" s="193" t="s">
        <v>476</v>
      </c>
      <c r="D27" s="193" t="s">
        <v>18</v>
      </c>
      <c r="E27" s="193" t="s">
        <v>4</v>
      </c>
      <c r="F27" s="192" t="s">
        <v>70</v>
      </c>
      <c r="G27" s="192" t="s">
        <v>222</v>
      </c>
    </row>
    <row r="28" spans="1:7" ht="145.5" customHeight="1" x14ac:dyDescent="0.25">
      <c r="A28" s="277"/>
      <c r="B28" s="195" t="s">
        <v>496</v>
      </c>
      <c r="C28" s="194" t="s">
        <v>477</v>
      </c>
      <c r="D28" s="193" t="s">
        <v>4</v>
      </c>
      <c r="E28" s="193" t="s">
        <v>19</v>
      </c>
      <c r="F28" s="192"/>
      <c r="G28" s="192" t="s">
        <v>483</v>
      </c>
    </row>
    <row r="29" spans="1:7" ht="68.25" customHeight="1" x14ac:dyDescent="0.25">
      <c r="A29" s="277"/>
      <c r="B29" s="195" t="s">
        <v>122</v>
      </c>
      <c r="C29" s="194" t="s">
        <v>476</v>
      </c>
      <c r="D29" s="193" t="s">
        <v>117</v>
      </c>
      <c r="E29" s="193" t="s">
        <v>127</v>
      </c>
      <c r="F29" s="192" t="s">
        <v>123</v>
      </c>
      <c r="G29" s="192" t="s">
        <v>160</v>
      </c>
    </row>
    <row r="30" spans="1:7" ht="63" x14ac:dyDescent="0.25">
      <c r="A30" s="278"/>
      <c r="B30" s="195" t="s">
        <v>120</v>
      </c>
      <c r="C30" s="194" t="s">
        <v>476</v>
      </c>
      <c r="D30" s="194" t="s">
        <v>117</v>
      </c>
      <c r="E30" s="193"/>
      <c r="F30" s="192"/>
      <c r="G30" s="192" t="s">
        <v>223</v>
      </c>
    </row>
    <row r="31" spans="1:7" ht="63" x14ac:dyDescent="0.25">
      <c r="A31" s="204" t="s">
        <v>20</v>
      </c>
      <c r="B31" s="195" t="s">
        <v>497</v>
      </c>
      <c r="C31" s="194" t="s">
        <v>477</v>
      </c>
      <c r="D31" s="193" t="s">
        <v>4</v>
      </c>
      <c r="E31" s="193"/>
      <c r="F31" s="192" t="s">
        <v>21</v>
      </c>
      <c r="G31" s="192" t="s">
        <v>161</v>
      </c>
    </row>
    <row r="32" spans="1:7" ht="63" x14ac:dyDescent="0.25">
      <c r="A32" s="205" t="s">
        <v>22</v>
      </c>
      <c r="B32" s="192" t="s">
        <v>71</v>
      </c>
      <c r="C32" s="193" t="s">
        <v>484</v>
      </c>
      <c r="D32" s="193" t="s">
        <v>4</v>
      </c>
      <c r="E32" s="193" t="s">
        <v>5</v>
      </c>
      <c r="F32" s="192"/>
      <c r="G32" s="192" t="s">
        <v>195</v>
      </c>
    </row>
    <row r="33" spans="1:7" ht="27.75" customHeight="1" x14ac:dyDescent="0.25">
      <c r="A33" s="206" t="s">
        <v>23</v>
      </c>
      <c r="B33" s="207"/>
      <c r="C33" s="208"/>
      <c r="D33" s="209"/>
      <c r="E33" s="209"/>
      <c r="F33" s="210"/>
      <c r="G33" s="207"/>
    </row>
    <row r="34" spans="1:7" ht="78.75" x14ac:dyDescent="0.25">
      <c r="A34" s="287" t="s">
        <v>24</v>
      </c>
      <c r="B34" s="192" t="s">
        <v>25</v>
      </c>
      <c r="C34" s="193" t="s">
        <v>476</v>
      </c>
      <c r="D34" s="193" t="s">
        <v>4</v>
      </c>
      <c r="E34" s="193" t="s">
        <v>26</v>
      </c>
      <c r="F34" s="192" t="s">
        <v>27</v>
      </c>
      <c r="G34" s="192" t="s">
        <v>196</v>
      </c>
    </row>
    <row r="35" spans="1:7" ht="47.25" x14ac:dyDescent="0.25">
      <c r="A35" s="288"/>
      <c r="B35" s="192" t="s">
        <v>498</v>
      </c>
      <c r="C35" s="193" t="s">
        <v>476</v>
      </c>
      <c r="D35" s="193" t="s">
        <v>4</v>
      </c>
      <c r="E35" s="193"/>
      <c r="F35" s="192"/>
      <c r="G35" s="192" t="s">
        <v>197</v>
      </c>
    </row>
    <row r="36" spans="1:7" ht="126" x14ac:dyDescent="0.25">
      <c r="A36" s="288"/>
      <c r="B36" s="192" t="s">
        <v>499</v>
      </c>
      <c r="C36" s="193" t="s">
        <v>484</v>
      </c>
      <c r="D36" s="193" t="s">
        <v>73</v>
      </c>
      <c r="E36" s="193" t="s">
        <v>132</v>
      </c>
      <c r="F36" s="192"/>
      <c r="G36" s="192" t="s">
        <v>198</v>
      </c>
    </row>
    <row r="37" spans="1:7" ht="81.75" customHeight="1" x14ac:dyDescent="0.25">
      <c r="A37" s="211" t="s">
        <v>28</v>
      </c>
      <c r="B37" s="192" t="s">
        <v>88</v>
      </c>
      <c r="C37" s="232" t="s">
        <v>476</v>
      </c>
      <c r="D37" s="193" t="s">
        <v>4</v>
      </c>
      <c r="E37" s="193" t="s">
        <v>89</v>
      </c>
      <c r="F37" s="212" t="s">
        <v>151</v>
      </c>
      <c r="G37" s="195" t="s">
        <v>199</v>
      </c>
    </row>
    <row r="38" spans="1:7" ht="78.75" x14ac:dyDescent="0.25">
      <c r="A38" s="211" t="s">
        <v>29</v>
      </c>
      <c r="B38" s="192" t="s">
        <v>121</v>
      </c>
      <c r="C38" s="193"/>
      <c r="D38" s="193"/>
      <c r="E38" s="193"/>
      <c r="F38" s="192"/>
      <c r="G38" s="192" t="s">
        <v>164</v>
      </c>
    </row>
    <row r="39" spans="1:7" ht="30.75" customHeight="1" x14ac:dyDescent="0.25">
      <c r="A39" s="213" t="s">
        <v>30</v>
      </c>
      <c r="B39" s="213"/>
      <c r="C39" s="214"/>
      <c r="D39" s="215"/>
      <c r="E39" s="216"/>
      <c r="F39" s="217"/>
      <c r="G39" s="213"/>
    </row>
    <row r="40" spans="1:7" ht="94.5" x14ac:dyDescent="0.25">
      <c r="A40" s="290" t="s">
        <v>31</v>
      </c>
      <c r="B40" s="192" t="s">
        <v>500</v>
      </c>
      <c r="C40" s="193" t="s">
        <v>477</v>
      </c>
      <c r="D40" s="193" t="s">
        <v>201</v>
      </c>
      <c r="E40" s="192"/>
      <c r="F40" s="192" t="s">
        <v>485</v>
      </c>
      <c r="G40" s="192" t="s">
        <v>202</v>
      </c>
    </row>
    <row r="41" spans="1:7" ht="86.25" customHeight="1" x14ac:dyDescent="0.25">
      <c r="A41" s="291"/>
      <c r="B41" s="192" t="s">
        <v>501</v>
      </c>
      <c r="C41" s="193" t="s">
        <v>484</v>
      </c>
      <c r="D41" s="193" t="s">
        <v>4</v>
      </c>
      <c r="E41" s="193"/>
      <c r="F41" s="192"/>
      <c r="G41" s="192" t="s">
        <v>200</v>
      </c>
    </row>
    <row r="42" spans="1:7" ht="87.75" customHeight="1" x14ac:dyDescent="0.25">
      <c r="A42" s="291"/>
      <c r="B42" s="192" t="s">
        <v>502</v>
      </c>
      <c r="C42" s="193" t="s">
        <v>476</v>
      </c>
      <c r="D42" s="193" t="s">
        <v>32</v>
      </c>
      <c r="E42" s="193" t="s">
        <v>4</v>
      </c>
      <c r="F42" s="192" t="s">
        <v>33</v>
      </c>
      <c r="G42" s="192" t="s">
        <v>162</v>
      </c>
    </row>
    <row r="43" spans="1:7" ht="63" x14ac:dyDescent="0.25">
      <c r="A43" s="292"/>
      <c r="B43" s="192" t="s">
        <v>136</v>
      </c>
      <c r="C43" s="193" t="s">
        <v>484</v>
      </c>
      <c r="D43" s="193" t="s">
        <v>69</v>
      </c>
      <c r="E43" s="193" t="s">
        <v>4</v>
      </c>
      <c r="F43" s="192" t="s">
        <v>68</v>
      </c>
      <c r="G43" s="192" t="s">
        <v>165</v>
      </c>
    </row>
    <row r="44" spans="1:7" ht="56.25" customHeight="1" x14ac:dyDescent="0.25">
      <c r="A44" s="279" t="s">
        <v>34</v>
      </c>
      <c r="B44" s="192" t="s">
        <v>503</v>
      </c>
      <c r="C44" s="193" t="s">
        <v>476</v>
      </c>
      <c r="D44" s="193" t="s">
        <v>35</v>
      </c>
      <c r="E44" s="193" t="s">
        <v>4</v>
      </c>
      <c r="F44" s="192"/>
      <c r="G44" s="192" t="s">
        <v>163</v>
      </c>
    </row>
    <row r="45" spans="1:7" ht="157.5" x14ac:dyDescent="0.25">
      <c r="A45" s="280"/>
      <c r="B45" s="192" t="s">
        <v>504</v>
      </c>
      <c r="C45" s="193" t="s">
        <v>477</v>
      </c>
      <c r="D45" s="193" t="s">
        <v>4</v>
      </c>
      <c r="E45" s="193" t="s">
        <v>203</v>
      </c>
      <c r="F45" s="192" t="s">
        <v>204</v>
      </c>
      <c r="G45" s="192" t="s">
        <v>206</v>
      </c>
    </row>
    <row r="46" spans="1:7" ht="76.5" customHeight="1" x14ac:dyDescent="0.25">
      <c r="A46" s="281"/>
      <c r="B46" s="192" t="s">
        <v>36</v>
      </c>
      <c r="C46" s="193" t="s">
        <v>477</v>
      </c>
      <c r="D46" s="193" t="s">
        <v>37</v>
      </c>
      <c r="E46" s="193"/>
      <c r="F46" s="192" t="s">
        <v>38</v>
      </c>
      <c r="G46" s="192" t="s">
        <v>205</v>
      </c>
    </row>
    <row r="47" spans="1:7" ht="63" x14ac:dyDescent="0.25">
      <c r="A47" s="279" t="s">
        <v>39</v>
      </c>
      <c r="B47" s="192" t="s">
        <v>104</v>
      </c>
      <c r="C47" s="193" t="s">
        <v>476</v>
      </c>
      <c r="D47" s="193" t="s">
        <v>75</v>
      </c>
      <c r="E47" s="193" t="s">
        <v>76</v>
      </c>
      <c r="F47" s="192"/>
      <c r="G47" s="192" t="s">
        <v>156</v>
      </c>
    </row>
    <row r="48" spans="1:7" ht="120" customHeight="1" x14ac:dyDescent="0.25">
      <c r="A48" s="281"/>
      <c r="B48" s="192" t="s">
        <v>147</v>
      </c>
      <c r="C48" s="193" t="s">
        <v>484</v>
      </c>
      <c r="D48" s="193" t="s">
        <v>137</v>
      </c>
      <c r="E48" s="193" t="s">
        <v>138</v>
      </c>
      <c r="F48" s="192" t="s">
        <v>139</v>
      </c>
      <c r="G48" s="192" t="s">
        <v>165</v>
      </c>
    </row>
    <row r="49" spans="1:7" ht="204.75" x14ac:dyDescent="0.25">
      <c r="A49" s="279" t="s">
        <v>40</v>
      </c>
      <c r="B49" s="195" t="s">
        <v>505</v>
      </c>
      <c r="C49" s="194" t="s">
        <v>476</v>
      </c>
      <c r="D49" s="194" t="s">
        <v>4</v>
      </c>
      <c r="E49" s="194" t="s">
        <v>102</v>
      </c>
      <c r="F49" s="192"/>
      <c r="G49" s="192" t="s">
        <v>207</v>
      </c>
    </row>
    <row r="50" spans="1:7" ht="94.5" x14ac:dyDescent="0.25">
      <c r="A50" s="281"/>
      <c r="B50" s="195" t="s">
        <v>41</v>
      </c>
      <c r="C50" s="194" t="s">
        <v>477</v>
      </c>
      <c r="D50" s="194" t="s">
        <v>4</v>
      </c>
      <c r="E50" s="193" t="s">
        <v>42</v>
      </c>
      <c r="F50" s="192" t="s">
        <v>103</v>
      </c>
      <c r="G50" s="192" t="s">
        <v>208</v>
      </c>
    </row>
    <row r="51" spans="1:7" x14ac:dyDescent="0.25">
      <c r="A51" s="218" t="s">
        <v>43</v>
      </c>
      <c r="B51" s="218"/>
      <c r="C51" s="219"/>
      <c r="D51" s="220"/>
      <c r="E51" s="221"/>
      <c r="F51" s="222"/>
      <c r="G51" s="223"/>
    </row>
    <row r="52" spans="1:7" ht="63" x14ac:dyDescent="0.25">
      <c r="A52" s="224" t="s">
        <v>44</v>
      </c>
      <c r="B52" s="192" t="s">
        <v>506</v>
      </c>
      <c r="C52" s="193" t="s">
        <v>484</v>
      </c>
      <c r="D52" s="193" t="s">
        <v>4</v>
      </c>
      <c r="E52" s="193" t="s">
        <v>45</v>
      </c>
      <c r="F52" s="192"/>
      <c r="G52" s="192" t="s">
        <v>224</v>
      </c>
    </row>
    <row r="53" spans="1:7" ht="54.75" customHeight="1" x14ac:dyDescent="0.25">
      <c r="A53" s="282" t="s">
        <v>46</v>
      </c>
      <c r="B53" s="192" t="s">
        <v>507</v>
      </c>
      <c r="C53" s="193" t="s">
        <v>484</v>
      </c>
      <c r="D53" s="193" t="s">
        <v>4</v>
      </c>
      <c r="E53" s="193" t="s">
        <v>45</v>
      </c>
      <c r="F53" s="192"/>
      <c r="G53" s="192" t="s">
        <v>209</v>
      </c>
    </row>
    <row r="54" spans="1:7" ht="94.5" x14ac:dyDescent="0.25">
      <c r="A54" s="283"/>
      <c r="B54" s="192" t="s">
        <v>508</v>
      </c>
      <c r="C54" s="193" t="s">
        <v>484</v>
      </c>
      <c r="D54" s="193" t="s">
        <v>4</v>
      </c>
      <c r="E54" s="193" t="s">
        <v>47</v>
      </c>
      <c r="F54" s="192"/>
      <c r="G54" s="192" t="s">
        <v>210</v>
      </c>
    </row>
    <row r="55" spans="1:7" ht="78.75" x14ac:dyDescent="0.25">
      <c r="A55" s="283"/>
      <c r="B55" s="192" t="s">
        <v>509</v>
      </c>
      <c r="C55" s="193" t="s">
        <v>484</v>
      </c>
      <c r="D55" s="193" t="s">
        <v>4</v>
      </c>
      <c r="E55" s="193" t="s">
        <v>48</v>
      </c>
      <c r="F55" s="192"/>
      <c r="G55" s="192" t="s">
        <v>211</v>
      </c>
    </row>
    <row r="56" spans="1:7" ht="110.25" x14ac:dyDescent="0.25">
      <c r="A56" s="283"/>
      <c r="B56" s="192" t="s">
        <v>510</v>
      </c>
      <c r="C56" s="193" t="s">
        <v>484</v>
      </c>
      <c r="D56" s="193" t="s">
        <v>4</v>
      </c>
      <c r="E56" s="193" t="s">
        <v>49</v>
      </c>
      <c r="F56" s="192"/>
      <c r="G56" s="192" t="s">
        <v>212</v>
      </c>
    </row>
    <row r="57" spans="1:7" ht="173.25" x14ac:dyDescent="0.25">
      <c r="A57" s="283"/>
      <c r="B57" s="192" t="s">
        <v>511</v>
      </c>
      <c r="C57" s="193" t="s">
        <v>476</v>
      </c>
      <c r="D57" s="193" t="s">
        <v>91</v>
      </c>
      <c r="E57" s="193" t="s">
        <v>97</v>
      </c>
      <c r="F57" s="192"/>
      <c r="G57" s="192" t="s">
        <v>213</v>
      </c>
    </row>
    <row r="58" spans="1:7" ht="52.5" customHeight="1" x14ac:dyDescent="0.25">
      <c r="A58" s="283"/>
      <c r="B58" s="192" t="s">
        <v>98</v>
      </c>
      <c r="C58" s="193" t="s">
        <v>484</v>
      </c>
      <c r="D58" s="193" t="s">
        <v>91</v>
      </c>
      <c r="E58" s="193" t="s">
        <v>4</v>
      </c>
      <c r="F58" s="192" t="s">
        <v>99</v>
      </c>
      <c r="G58" s="192" t="s">
        <v>214</v>
      </c>
    </row>
    <row r="59" spans="1:7" ht="39.75" customHeight="1" x14ac:dyDescent="0.25">
      <c r="A59" s="284"/>
      <c r="B59" s="225" t="s">
        <v>133</v>
      </c>
      <c r="C59" s="226" t="s">
        <v>477</v>
      </c>
      <c r="D59" s="193" t="s">
        <v>134</v>
      </c>
      <c r="E59" s="193" t="s">
        <v>135</v>
      </c>
      <c r="F59" s="192"/>
      <c r="G59" s="192" t="s">
        <v>215</v>
      </c>
    </row>
    <row r="60" spans="1:7" ht="110.25" x14ac:dyDescent="0.25">
      <c r="A60" s="272" t="s">
        <v>50</v>
      </c>
      <c r="B60" s="225" t="s">
        <v>512</v>
      </c>
      <c r="C60" s="226" t="s">
        <v>476</v>
      </c>
      <c r="D60" s="193" t="s">
        <v>4</v>
      </c>
      <c r="E60" s="193" t="s">
        <v>5</v>
      </c>
      <c r="F60" s="192"/>
      <c r="G60" s="192" t="s">
        <v>218</v>
      </c>
    </row>
    <row r="61" spans="1:7" ht="126" x14ac:dyDescent="0.25">
      <c r="A61" s="272"/>
      <c r="B61" s="225" t="s">
        <v>152</v>
      </c>
      <c r="C61" s="226" t="s">
        <v>477</v>
      </c>
      <c r="D61" s="193" t="s">
        <v>4</v>
      </c>
      <c r="E61" s="193"/>
      <c r="F61" s="192" t="s">
        <v>153</v>
      </c>
      <c r="G61" s="192" t="s">
        <v>166</v>
      </c>
    </row>
    <row r="62" spans="1:7" ht="110.25" x14ac:dyDescent="0.25">
      <c r="A62" s="272"/>
      <c r="B62" s="225" t="s">
        <v>128</v>
      </c>
      <c r="C62" s="226" t="s">
        <v>476</v>
      </c>
      <c r="D62" s="193" t="s">
        <v>77</v>
      </c>
      <c r="E62" s="193" t="s">
        <v>78</v>
      </c>
      <c r="F62" s="192" t="s">
        <v>79</v>
      </c>
      <c r="G62" s="192" t="s">
        <v>167</v>
      </c>
    </row>
    <row r="63" spans="1:7" ht="119.25" customHeight="1" x14ac:dyDescent="0.25">
      <c r="A63" s="272"/>
      <c r="B63" s="225" t="s">
        <v>80</v>
      </c>
      <c r="C63" s="226" t="s">
        <v>476</v>
      </c>
      <c r="D63" s="193" t="s">
        <v>77</v>
      </c>
      <c r="E63" s="193" t="s">
        <v>78</v>
      </c>
      <c r="F63" s="192" t="s">
        <v>129</v>
      </c>
      <c r="G63" s="192" t="s">
        <v>216</v>
      </c>
    </row>
    <row r="64" spans="1:7" ht="157.5" x14ac:dyDescent="0.25">
      <c r="A64" s="272"/>
      <c r="B64" s="225" t="s">
        <v>82</v>
      </c>
      <c r="C64" s="226" t="s">
        <v>476</v>
      </c>
      <c r="D64" s="193" t="s">
        <v>77</v>
      </c>
      <c r="E64" s="193" t="s">
        <v>83</v>
      </c>
      <c r="F64" s="192" t="s">
        <v>81</v>
      </c>
      <c r="G64" s="192" t="s">
        <v>217</v>
      </c>
    </row>
    <row r="65" spans="1:7" ht="173.25" x14ac:dyDescent="0.25">
      <c r="A65" s="272"/>
      <c r="B65" s="225" t="s">
        <v>130</v>
      </c>
      <c r="C65" s="226" t="s">
        <v>476</v>
      </c>
      <c r="D65" s="193" t="s">
        <v>77</v>
      </c>
      <c r="E65" s="193" t="s">
        <v>83</v>
      </c>
      <c r="F65" s="192" t="s">
        <v>131</v>
      </c>
      <c r="G65" s="192" t="s">
        <v>168</v>
      </c>
    </row>
    <row r="66" spans="1:7" ht="157.5" x14ac:dyDescent="0.25">
      <c r="A66" s="272"/>
      <c r="B66" s="227" t="s">
        <v>84</v>
      </c>
      <c r="C66" s="228" t="s">
        <v>476</v>
      </c>
      <c r="D66" s="229" t="s">
        <v>85</v>
      </c>
      <c r="E66" s="229" t="s">
        <v>86</v>
      </c>
      <c r="F66" s="192" t="s">
        <v>87</v>
      </c>
      <c r="G66" s="192" t="s">
        <v>169</v>
      </c>
    </row>
    <row r="67" spans="1:7" ht="102" customHeight="1" x14ac:dyDescent="0.25">
      <c r="A67" s="272"/>
      <c r="B67" s="225" t="s">
        <v>101</v>
      </c>
      <c r="C67" s="226" t="s">
        <v>476</v>
      </c>
      <c r="D67" s="193" t="s">
        <v>91</v>
      </c>
      <c r="E67" s="193"/>
      <c r="F67" s="192" t="s">
        <v>100</v>
      </c>
      <c r="G67" s="192" t="s">
        <v>170</v>
      </c>
    </row>
    <row r="68" spans="1:7" ht="77.25" customHeight="1" x14ac:dyDescent="0.25">
      <c r="A68" s="272"/>
      <c r="B68" s="225" t="s">
        <v>171</v>
      </c>
      <c r="C68" s="226" t="s">
        <v>476</v>
      </c>
      <c r="D68" s="193" t="s">
        <v>91</v>
      </c>
      <c r="E68" s="193"/>
      <c r="F68" s="192" t="s">
        <v>172</v>
      </c>
      <c r="G68" s="192" t="s">
        <v>173</v>
      </c>
    </row>
    <row r="70" spans="1:7" ht="78.75" x14ac:dyDescent="0.25">
      <c r="A70" s="233" t="s">
        <v>514</v>
      </c>
      <c r="B70" s="233" t="s">
        <v>519</v>
      </c>
      <c r="C70" s="233" t="s">
        <v>520</v>
      </c>
      <c r="D70" s="233" t="s">
        <v>521</v>
      </c>
      <c r="E70" s="233" t="s">
        <v>522</v>
      </c>
    </row>
    <row r="71" spans="1:7" ht="28.5" customHeight="1" x14ac:dyDescent="0.25">
      <c r="A71" s="234" t="s">
        <v>513</v>
      </c>
      <c r="B71" s="235">
        <v>9</v>
      </c>
      <c r="C71" s="235">
        <v>7</v>
      </c>
      <c r="D71" s="235">
        <v>2</v>
      </c>
      <c r="E71" s="235"/>
    </row>
    <row r="72" spans="1:7" ht="28.5" customHeight="1" x14ac:dyDescent="0.25">
      <c r="A72" s="234" t="s">
        <v>515</v>
      </c>
      <c r="B72" s="235">
        <v>3</v>
      </c>
      <c r="C72" s="235">
        <v>1</v>
      </c>
      <c r="D72" s="235">
        <v>2</v>
      </c>
      <c r="E72" s="235"/>
    </row>
    <row r="73" spans="1:7" ht="28.5" customHeight="1" x14ac:dyDescent="0.25">
      <c r="A73" s="234" t="s">
        <v>516</v>
      </c>
      <c r="B73" s="235">
        <v>2</v>
      </c>
      <c r="C73" s="235">
        <v>1</v>
      </c>
      <c r="D73" s="235"/>
      <c r="E73" s="235">
        <v>1</v>
      </c>
    </row>
    <row r="74" spans="1:7" ht="28.5" customHeight="1" x14ac:dyDescent="0.25">
      <c r="A74" s="234" t="s">
        <v>517</v>
      </c>
      <c r="B74" s="235">
        <v>6</v>
      </c>
      <c r="C74" s="235">
        <v>3</v>
      </c>
      <c r="D74" s="235">
        <v>2</v>
      </c>
      <c r="E74" s="235">
        <v>1</v>
      </c>
    </row>
    <row r="75" spans="1:7" ht="28.5" customHeight="1" x14ac:dyDescent="0.25">
      <c r="A75" s="234" t="s">
        <v>518</v>
      </c>
      <c r="B75" s="235">
        <v>7</v>
      </c>
      <c r="C75" s="235">
        <v>2</v>
      </c>
      <c r="D75" s="235"/>
      <c r="E75" s="235">
        <v>5</v>
      </c>
    </row>
    <row r="76" spans="1:7" ht="28.5" customHeight="1" x14ac:dyDescent="0.25">
      <c r="A76" s="236" t="s">
        <v>312</v>
      </c>
      <c r="B76" s="235">
        <f>SUBTOTAL(9,B71:B75)</f>
        <v>27</v>
      </c>
      <c r="C76" s="235">
        <f t="shared" ref="C76:E76" si="0">SUBTOTAL(9,C71:C75)</f>
        <v>14</v>
      </c>
      <c r="D76" s="235">
        <f t="shared" si="0"/>
        <v>6</v>
      </c>
      <c r="E76" s="235">
        <f t="shared" si="0"/>
        <v>7</v>
      </c>
    </row>
  </sheetData>
  <autoFilter ref="C1:D68" xr:uid="{5CDAD775-4981-490F-9F20-A4E6ADB28FEE}"/>
  <mergeCells count="12">
    <mergeCell ref="A60:A68"/>
    <mergeCell ref="A5:A7"/>
    <mergeCell ref="A8:A10"/>
    <mergeCell ref="A27:A30"/>
    <mergeCell ref="A44:A46"/>
    <mergeCell ref="A49:A50"/>
    <mergeCell ref="A53:A59"/>
    <mergeCell ref="A47:A48"/>
    <mergeCell ref="A13:A14"/>
    <mergeCell ref="A34:A36"/>
    <mergeCell ref="A15:A25"/>
    <mergeCell ref="A40:A43"/>
  </mergeCells>
  <pageMargins left="0.31496062992125984" right="0.31496062992125984" top="0.35433070866141736" bottom="0.15748031496062992" header="0.31496062992125984" footer="0.11811023622047245"/>
  <pageSetup paperSize="8" scale="75" orientation="landscape" horizontalDpi="1200" verticalDpi="1200" r:id="rId1"/>
  <rowBreaks count="2" manualBreakCount="2">
    <brk id="38"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C5C01-004A-4EC1-AEE5-309CEC7C1347}">
  <dimension ref="A1:Z188"/>
  <sheetViews>
    <sheetView zoomScale="90" zoomScaleNormal="90" workbookViewId="0"/>
  </sheetViews>
  <sheetFormatPr defaultRowHeight="15" x14ac:dyDescent="0.25"/>
  <cols>
    <col min="1" max="1" width="63.42578125" style="22" customWidth="1"/>
    <col min="2" max="2" width="19.7109375" style="139" customWidth="1"/>
    <col min="3" max="3" width="23.28515625" style="140" customWidth="1"/>
    <col min="4" max="4" width="32.5703125" style="22" customWidth="1"/>
    <col min="5" max="6" width="17" style="22" customWidth="1"/>
    <col min="7" max="8" width="13.28515625" style="22" customWidth="1"/>
    <col min="9" max="16384" width="9.140625" style="22"/>
  </cols>
  <sheetData>
    <row r="1" spans="1:6" ht="43.5" thickBot="1" x14ac:dyDescent="0.3">
      <c r="A1" s="17" t="s">
        <v>370</v>
      </c>
      <c r="B1" s="18" t="s">
        <v>371</v>
      </c>
      <c r="C1" s="176" t="s">
        <v>225</v>
      </c>
      <c r="D1" s="20" t="s">
        <v>226</v>
      </c>
      <c r="E1" s="19" t="s">
        <v>227</v>
      </c>
      <c r="F1" s="21" t="s">
        <v>228</v>
      </c>
    </row>
    <row r="2" spans="1:6" ht="18.75" x14ac:dyDescent="0.25">
      <c r="A2" s="23" t="s">
        <v>229</v>
      </c>
      <c r="B2" s="24">
        <f>SUM(B3:B4)</f>
        <v>5841515</v>
      </c>
      <c r="C2" s="49" t="s">
        <v>230</v>
      </c>
      <c r="D2" s="26"/>
      <c r="E2" s="27"/>
      <c r="F2" s="28"/>
    </row>
    <row r="3" spans="1:6" s="34" customFormat="1" ht="18.75" x14ac:dyDescent="0.25">
      <c r="A3" s="29" t="s">
        <v>231</v>
      </c>
      <c r="B3" s="30">
        <f>SUM(D3:F3)</f>
        <v>5747443</v>
      </c>
      <c r="C3" s="25" t="s">
        <v>230</v>
      </c>
      <c r="D3" s="31">
        <f>D5+D39+D67+D83</f>
        <v>1111972</v>
      </c>
      <c r="E3" s="32">
        <f>SUM(E5,E39,E67,E83)</f>
        <v>3875751</v>
      </c>
      <c r="F3" s="33">
        <f>F5+F39+F67+F83</f>
        <v>759720</v>
      </c>
    </row>
    <row r="4" spans="1:6" s="34" customFormat="1" ht="19.5" thickBot="1" x14ac:dyDescent="0.3">
      <c r="A4" s="35" t="s">
        <v>232</v>
      </c>
      <c r="B4" s="36">
        <f>SUM(D4:F4)</f>
        <v>94072</v>
      </c>
      <c r="C4" s="37" t="s">
        <v>230</v>
      </c>
      <c r="D4" s="38">
        <f>D61+D91</f>
        <v>0</v>
      </c>
      <c r="E4" s="39">
        <f>E61+E91</f>
        <v>48625</v>
      </c>
      <c r="F4" s="40">
        <f>F61+F91</f>
        <v>45447</v>
      </c>
    </row>
    <row r="5" spans="1:6" ht="18.75" x14ac:dyDescent="0.25">
      <c r="A5" s="41" t="s">
        <v>233</v>
      </c>
      <c r="B5" s="42">
        <f>B6+B19+B23+B29+B30+B31+B32+B33+B34+B37</f>
        <v>323808</v>
      </c>
      <c r="C5" s="43" t="s">
        <v>230</v>
      </c>
      <c r="D5" s="44">
        <f>SUM(D6:D37)</f>
        <v>47616</v>
      </c>
      <c r="E5" s="45">
        <f>SUM(E6:E37)</f>
        <v>381777</v>
      </c>
      <c r="F5" s="46">
        <f>SUM(F6:F37)</f>
        <v>0</v>
      </c>
    </row>
    <row r="6" spans="1:6" ht="31.5" x14ac:dyDescent="0.25">
      <c r="A6" s="47" t="s">
        <v>234</v>
      </c>
      <c r="B6" s="48">
        <f>SUM(B7:B18)</f>
        <v>149680</v>
      </c>
      <c r="C6" s="49" t="s">
        <v>230</v>
      </c>
      <c r="D6" s="50"/>
      <c r="E6" s="51">
        <f>SUM(B8+B9+B10+B12+B13+B14+B16+B17+B18)</f>
        <v>149680</v>
      </c>
      <c r="F6" s="52"/>
    </row>
    <row r="7" spans="1:6" x14ac:dyDescent="0.25">
      <c r="A7" s="53" t="s">
        <v>235</v>
      </c>
      <c r="B7" s="54" t="s">
        <v>236</v>
      </c>
      <c r="C7" s="25" t="s">
        <v>236</v>
      </c>
      <c r="D7" s="55"/>
      <c r="E7" s="56"/>
      <c r="F7" s="57"/>
    </row>
    <row r="8" spans="1:6" x14ac:dyDescent="0.25">
      <c r="A8" s="58" t="s">
        <v>237</v>
      </c>
      <c r="B8" s="59">
        <v>0</v>
      </c>
      <c r="C8" s="60" t="s">
        <v>238</v>
      </c>
      <c r="D8" s="55"/>
      <c r="E8" s="56"/>
      <c r="F8" s="57"/>
    </row>
    <row r="9" spans="1:6" x14ac:dyDescent="0.25">
      <c r="A9" s="58" t="s">
        <v>239</v>
      </c>
      <c r="B9" s="59">
        <v>180</v>
      </c>
      <c r="C9" s="60" t="s">
        <v>238</v>
      </c>
      <c r="D9" s="55"/>
      <c r="E9" s="56"/>
      <c r="F9" s="57"/>
    </row>
    <row r="10" spans="1:6" x14ac:dyDescent="0.25">
      <c r="A10" s="58" t="s">
        <v>240</v>
      </c>
      <c r="B10" s="59">
        <v>285</v>
      </c>
      <c r="C10" s="60" t="s">
        <v>238</v>
      </c>
      <c r="D10" s="55"/>
      <c r="E10" s="56"/>
      <c r="F10" s="57"/>
    </row>
    <row r="11" spans="1:6" x14ac:dyDescent="0.25">
      <c r="A11" s="61" t="s">
        <v>241</v>
      </c>
      <c r="B11" s="54" t="s">
        <v>236</v>
      </c>
      <c r="C11" s="25" t="s">
        <v>236</v>
      </c>
      <c r="D11" s="55"/>
      <c r="E11" s="56"/>
      <c r="F11" s="57"/>
    </row>
    <row r="12" spans="1:6" x14ac:dyDescent="0.25">
      <c r="A12" s="58" t="s">
        <v>242</v>
      </c>
      <c r="B12" s="59">
        <v>0</v>
      </c>
      <c r="C12" s="60" t="s">
        <v>238</v>
      </c>
      <c r="D12" s="55"/>
      <c r="E12" s="56"/>
      <c r="F12" s="57"/>
    </row>
    <row r="13" spans="1:6" ht="30" x14ac:dyDescent="0.25">
      <c r="A13" s="58" t="s">
        <v>243</v>
      </c>
      <c r="B13" s="59">
        <v>15000</v>
      </c>
      <c r="C13" s="60" t="s">
        <v>238</v>
      </c>
      <c r="D13" s="55"/>
      <c r="E13" s="56"/>
      <c r="F13" s="57"/>
    </row>
    <row r="14" spans="1:6" x14ac:dyDescent="0.25">
      <c r="A14" s="58" t="s">
        <v>244</v>
      </c>
      <c r="B14" s="59">
        <v>1855</v>
      </c>
      <c r="C14" s="60" t="s">
        <v>238</v>
      </c>
      <c r="D14" s="55"/>
      <c r="E14" s="56"/>
      <c r="F14" s="57"/>
    </row>
    <row r="15" spans="1:6" ht="30" x14ac:dyDescent="0.25">
      <c r="A15" s="53" t="s">
        <v>245</v>
      </c>
      <c r="B15" s="54" t="s">
        <v>236</v>
      </c>
      <c r="C15" s="25" t="s">
        <v>236</v>
      </c>
      <c r="D15" s="55"/>
      <c r="E15" s="56"/>
      <c r="F15" s="57"/>
    </row>
    <row r="16" spans="1:6" x14ac:dyDescent="0.25">
      <c r="A16" s="58" t="s">
        <v>246</v>
      </c>
      <c r="B16" s="59">
        <v>45000</v>
      </c>
      <c r="C16" s="60" t="s">
        <v>238</v>
      </c>
      <c r="D16" s="55"/>
      <c r="E16" s="56"/>
      <c r="F16" s="57"/>
    </row>
    <row r="17" spans="1:6" x14ac:dyDescent="0.25">
      <c r="A17" s="58" t="s">
        <v>247</v>
      </c>
      <c r="B17" s="59">
        <v>81476</v>
      </c>
      <c r="C17" s="60" t="s">
        <v>238</v>
      </c>
      <c r="D17" s="55"/>
      <c r="E17" s="56"/>
      <c r="F17" s="57"/>
    </row>
    <row r="18" spans="1:6" x14ac:dyDescent="0.25">
      <c r="A18" s="62" t="s">
        <v>248</v>
      </c>
      <c r="B18" s="63">
        <v>5884</v>
      </c>
      <c r="C18" s="64" t="s">
        <v>238</v>
      </c>
      <c r="D18" s="65"/>
      <c r="E18" s="66"/>
      <c r="F18" s="67"/>
    </row>
    <row r="19" spans="1:6" ht="15.75" x14ac:dyDescent="0.25">
      <c r="A19" s="47" t="s">
        <v>249</v>
      </c>
      <c r="B19" s="48">
        <f>SUM(B20:B22)</f>
        <v>5180</v>
      </c>
      <c r="C19" s="49" t="s">
        <v>230</v>
      </c>
      <c r="D19" s="50"/>
      <c r="E19" s="51">
        <f>SUM(B20:B22)</f>
        <v>5180</v>
      </c>
      <c r="F19" s="52"/>
    </row>
    <row r="20" spans="1:6" ht="30" x14ac:dyDescent="0.25">
      <c r="A20" s="53" t="s">
        <v>250</v>
      </c>
      <c r="B20" s="59">
        <v>0</v>
      </c>
      <c r="C20" s="60" t="s">
        <v>238</v>
      </c>
      <c r="D20" s="55"/>
      <c r="E20" s="56"/>
      <c r="F20" s="57"/>
    </row>
    <row r="21" spans="1:6" x14ac:dyDescent="0.25">
      <c r="A21" s="53" t="s">
        <v>251</v>
      </c>
      <c r="B21" s="59">
        <v>3180</v>
      </c>
      <c r="C21" s="60" t="s">
        <v>238</v>
      </c>
      <c r="D21" s="55"/>
      <c r="E21" s="56"/>
      <c r="F21" s="57"/>
    </row>
    <row r="22" spans="1:6" x14ac:dyDescent="0.25">
      <c r="A22" s="68" t="s">
        <v>252</v>
      </c>
      <c r="B22" s="63">
        <v>2000</v>
      </c>
      <c r="C22" s="64" t="s">
        <v>238</v>
      </c>
      <c r="D22" s="65"/>
      <c r="E22" s="66"/>
      <c r="F22" s="67"/>
    </row>
    <row r="23" spans="1:6" ht="15.75" x14ac:dyDescent="0.25">
      <c r="A23" s="47" t="s">
        <v>253</v>
      </c>
      <c r="B23" s="48">
        <f>SUM(B24:B28)</f>
        <v>127674</v>
      </c>
      <c r="C23" s="49" t="s">
        <v>230</v>
      </c>
      <c r="D23" s="69"/>
      <c r="E23" s="51">
        <f>SUM(B24:B28)</f>
        <v>127674</v>
      </c>
      <c r="F23" s="70"/>
    </row>
    <row r="24" spans="1:6" x14ac:dyDescent="0.25">
      <c r="A24" s="53" t="s">
        <v>254</v>
      </c>
      <c r="B24" s="59">
        <v>22700</v>
      </c>
      <c r="C24" s="60" t="s">
        <v>238</v>
      </c>
      <c r="D24" s="55"/>
      <c r="E24" s="56"/>
      <c r="F24" s="57"/>
    </row>
    <row r="25" spans="1:6" x14ac:dyDescent="0.25">
      <c r="A25" s="53" t="s">
        <v>255</v>
      </c>
      <c r="B25" s="59">
        <v>16600</v>
      </c>
      <c r="C25" s="60" t="s">
        <v>238</v>
      </c>
      <c r="D25" s="55"/>
      <c r="E25" s="56"/>
      <c r="F25" s="57"/>
    </row>
    <row r="26" spans="1:6" x14ac:dyDescent="0.25">
      <c r="A26" s="53" t="s">
        <v>256</v>
      </c>
      <c r="B26" s="59">
        <v>64652</v>
      </c>
      <c r="C26" s="60" t="s">
        <v>238</v>
      </c>
      <c r="D26" s="55"/>
      <c r="E26" s="56"/>
      <c r="F26" s="57"/>
    </row>
    <row r="27" spans="1:6" x14ac:dyDescent="0.25">
      <c r="A27" s="53" t="s">
        <v>257</v>
      </c>
      <c r="B27" s="59">
        <v>2712</v>
      </c>
      <c r="C27" s="60" t="s">
        <v>238</v>
      </c>
      <c r="D27" s="55"/>
      <c r="E27" s="56"/>
      <c r="F27" s="57"/>
    </row>
    <row r="28" spans="1:6" ht="30" x14ac:dyDescent="0.25">
      <c r="A28" s="68" t="s">
        <v>258</v>
      </c>
      <c r="B28" s="63">
        <v>21010</v>
      </c>
      <c r="C28" s="64" t="s">
        <v>238</v>
      </c>
      <c r="D28" s="65"/>
      <c r="E28" s="66"/>
      <c r="F28" s="67"/>
    </row>
    <row r="29" spans="1:6" ht="15.75" x14ac:dyDescent="0.25">
      <c r="A29" s="71" t="s">
        <v>259</v>
      </c>
      <c r="B29" s="72">
        <v>17380</v>
      </c>
      <c r="C29" s="73" t="s">
        <v>260</v>
      </c>
      <c r="D29" s="74">
        <f>B29</f>
        <v>17380</v>
      </c>
      <c r="E29" s="75"/>
      <c r="F29" s="76"/>
    </row>
    <row r="30" spans="1:6" ht="15.75" x14ac:dyDescent="0.25">
      <c r="A30" s="71" t="s">
        <v>261</v>
      </c>
      <c r="B30" s="72">
        <v>813</v>
      </c>
      <c r="C30" s="73" t="s">
        <v>260</v>
      </c>
      <c r="D30" s="74">
        <f>B30</f>
        <v>813</v>
      </c>
      <c r="E30" s="75"/>
      <c r="F30" s="76"/>
    </row>
    <row r="31" spans="1:6" ht="31.5" x14ac:dyDescent="0.25">
      <c r="A31" s="71" t="s">
        <v>262</v>
      </c>
      <c r="B31" s="72">
        <v>7246</v>
      </c>
      <c r="C31" s="77" t="s">
        <v>238</v>
      </c>
      <c r="D31" s="74"/>
      <c r="E31" s="78">
        <f>B31</f>
        <v>7246</v>
      </c>
      <c r="F31" s="76"/>
    </row>
    <row r="32" spans="1:6" ht="15.75" x14ac:dyDescent="0.25">
      <c r="A32" s="79" t="s">
        <v>263</v>
      </c>
      <c r="B32" s="80">
        <v>7615</v>
      </c>
      <c r="C32" s="81" t="s">
        <v>260</v>
      </c>
      <c r="D32" s="82">
        <f>SUM(B32)</f>
        <v>7615</v>
      </c>
      <c r="E32" s="83"/>
      <c r="F32" s="84"/>
    </row>
    <row r="33" spans="1:6" ht="15.75" x14ac:dyDescent="0.25">
      <c r="A33" s="71" t="s">
        <v>264</v>
      </c>
      <c r="B33" s="72">
        <v>151</v>
      </c>
      <c r="C33" s="73" t="s">
        <v>260</v>
      </c>
      <c r="D33" s="85">
        <f>SUM(B33)</f>
        <v>151</v>
      </c>
      <c r="E33" s="86"/>
      <c r="F33" s="87"/>
    </row>
    <row r="34" spans="1:6" ht="15.75" x14ac:dyDescent="0.25">
      <c r="A34" s="71" t="s">
        <v>265</v>
      </c>
      <c r="B34" s="72">
        <v>214</v>
      </c>
      <c r="C34" s="73" t="s">
        <v>260</v>
      </c>
      <c r="D34" s="85">
        <f>SUM(B34)</f>
        <v>214</v>
      </c>
      <c r="E34" s="86"/>
      <c r="F34" s="87"/>
    </row>
    <row r="35" spans="1:6" ht="31.5" x14ac:dyDescent="0.25">
      <c r="A35" s="71" t="s">
        <v>266</v>
      </c>
      <c r="B35" s="72">
        <v>13588</v>
      </c>
      <c r="C35" s="73" t="s">
        <v>260</v>
      </c>
      <c r="D35" s="85">
        <f>SUM(B35)</f>
        <v>13588</v>
      </c>
      <c r="E35" s="86"/>
      <c r="F35" s="87"/>
    </row>
    <row r="36" spans="1:6" ht="15.75" x14ac:dyDescent="0.25">
      <c r="A36" s="79" t="s">
        <v>350</v>
      </c>
      <c r="B36" s="80">
        <v>91997</v>
      </c>
      <c r="C36" s="150" t="s">
        <v>238</v>
      </c>
      <c r="D36" s="151"/>
      <c r="E36" s="172">
        <f>SUM(B36)</f>
        <v>91997</v>
      </c>
      <c r="F36" s="84"/>
    </row>
    <row r="37" spans="1:6" ht="30.75" thickBot="1" x14ac:dyDescent="0.3">
      <c r="A37" s="88" t="s">
        <v>351</v>
      </c>
      <c r="B37" s="89">
        <v>7855</v>
      </c>
      <c r="C37" s="140" t="s">
        <v>352</v>
      </c>
      <c r="D37" s="151">
        <f>SUM(B37)</f>
        <v>7855</v>
      </c>
      <c r="E37" s="90"/>
      <c r="F37" s="91"/>
    </row>
    <row r="38" spans="1:6" ht="18.75" x14ac:dyDescent="0.25">
      <c r="A38" s="23" t="s">
        <v>267</v>
      </c>
      <c r="B38" s="92"/>
      <c r="C38" s="93"/>
      <c r="D38" s="26"/>
      <c r="E38" s="27"/>
      <c r="F38" s="28"/>
    </row>
    <row r="39" spans="1:6" ht="18.75" x14ac:dyDescent="0.25">
      <c r="A39" s="94" t="s">
        <v>268</v>
      </c>
      <c r="B39" s="95">
        <f>B40+B52</f>
        <v>5203431</v>
      </c>
      <c r="C39" s="96" t="s">
        <v>230</v>
      </c>
      <c r="D39" s="97">
        <f>SUM(D40:D60)</f>
        <v>1022083</v>
      </c>
      <c r="E39" s="98">
        <f>SUM(E40:E60)</f>
        <v>3421628</v>
      </c>
      <c r="F39" s="99">
        <f>SUM(F40:F60)</f>
        <v>759720</v>
      </c>
    </row>
    <row r="40" spans="1:6" ht="31.5" x14ac:dyDescent="0.25">
      <c r="A40" s="100" t="s">
        <v>367</v>
      </c>
      <c r="B40" s="48">
        <f>SUM(B41:B51)</f>
        <v>3338269</v>
      </c>
      <c r="C40" s="49" t="s">
        <v>230</v>
      </c>
      <c r="D40" s="69">
        <f>SUM(B44,B45,B46,B50,B51,B47,B48)</f>
        <v>330609</v>
      </c>
      <c r="E40" s="51">
        <f>B41+B42+B49</f>
        <v>3007660</v>
      </c>
      <c r="F40" s="70"/>
    </row>
    <row r="41" spans="1:6" x14ac:dyDescent="0.25">
      <c r="A41" s="101" t="s">
        <v>270</v>
      </c>
      <c r="B41" s="59">
        <v>2652604</v>
      </c>
      <c r="C41" s="60" t="s">
        <v>238</v>
      </c>
      <c r="D41" s="55"/>
      <c r="E41" s="56"/>
      <c r="F41" s="57"/>
    </row>
    <row r="42" spans="1:6" x14ac:dyDescent="0.25">
      <c r="A42" s="101" t="s">
        <v>271</v>
      </c>
      <c r="B42" s="59">
        <v>346854</v>
      </c>
      <c r="C42" s="60" t="s">
        <v>238</v>
      </c>
      <c r="D42" s="55"/>
      <c r="E42" s="56"/>
      <c r="F42" s="57"/>
    </row>
    <row r="43" spans="1:6" ht="30" x14ac:dyDescent="0.25">
      <c r="A43" s="53" t="s">
        <v>272</v>
      </c>
      <c r="B43" s="54" t="s">
        <v>236</v>
      </c>
      <c r="C43" s="25" t="s">
        <v>236</v>
      </c>
      <c r="D43" s="55"/>
      <c r="E43" s="56"/>
      <c r="F43" s="57"/>
    </row>
    <row r="44" spans="1:6" x14ac:dyDescent="0.25">
      <c r="A44" s="58" t="s">
        <v>273</v>
      </c>
      <c r="B44" s="59">
        <v>159213</v>
      </c>
      <c r="C44" s="102" t="s">
        <v>274</v>
      </c>
      <c r="D44" s="55"/>
      <c r="E44" s="56"/>
      <c r="F44" s="57"/>
    </row>
    <row r="45" spans="1:6" x14ac:dyDescent="0.25">
      <c r="A45" s="58" t="s">
        <v>275</v>
      </c>
      <c r="B45" s="59">
        <v>94386</v>
      </c>
      <c r="C45" s="102" t="s">
        <v>274</v>
      </c>
      <c r="D45" s="55"/>
      <c r="E45" s="56"/>
      <c r="F45" s="57"/>
    </row>
    <row r="46" spans="1:6" x14ac:dyDescent="0.25">
      <c r="A46" s="58" t="s">
        <v>276</v>
      </c>
      <c r="B46" s="59">
        <v>90000</v>
      </c>
      <c r="C46" s="102" t="s">
        <v>274</v>
      </c>
      <c r="D46" s="55"/>
      <c r="E46" s="56"/>
      <c r="F46" s="57"/>
    </row>
    <row r="47" spans="1:6" ht="30" x14ac:dyDescent="0.25">
      <c r="A47" s="157" t="s">
        <v>357</v>
      </c>
      <c r="B47" s="158">
        <v>-37791</v>
      </c>
      <c r="C47" s="102" t="s">
        <v>355</v>
      </c>
      <c r="D47" s="55"/>
      <c r="E47" s="56"/>
      <c r="F47" s="57"/>
    </row>
    <row r="48" spans="1:6" ht="30" x14ac:dyDescent="0.25">
      <c r="A48" s="157" t="s">
        <v>358</v>
      </c>
      <c r="B48" s="158">
        <v>-25539</v>
      </c>
      <c r="C48" s="102" t="s">
        <v>355</v>
      </c>
      <c r="D48" s="55"/>
      <c r="E48" s="56"/>
      <c r="F48" s="57"/>
    </row>
    <row r="49" spans="1:6" x14ac:dyDescent="0.25">
      <c r="A49" s="53" t="s">
        <v>277</v>
      </c>
      <c r="B49" s="59">
        <v>8202</v>
      </c>
      <c r="C49" s="60" t="s">
        <v>238</v>
      </c>
      <c r="D49" s="55"/>
      <c r="E49" s="56"/>
      <c r="F49" s="57"/>
    </row>
    <row r="50" spans="1:6" ht="30" x14ac:dyDescent="0.25">
      <c r="A50" s="152" t="s">
        <v>353</v>
      </c>
      <c r="B50" s="153">
        <v>14870</v>
      </c>
      <c r="C50" s="102" t="s">
        <v>274</v>
      </c>
      <c r="D50" s="154"/>
      <c r="E50" s="155"/>
      <c r="F50" s="156"/>
    </row>
    <row r="51" spans="1:6" ht="30" x14ac:dyDescent="0.25">
      <c r="A51" s="68" t="s">
        <v>354</v>
      </c>
      <c r="B51" s="63">
        <v>35470</v>
      </c>
      <c r="C51" s="102" t="s">
        <v>274</v>
      </c>
      <c r="D51" s="65"/>
      <c r="E51" s="66"/>
      <c r="F51" s="67"/>
    </row>
    <row r="52" spans="1:6" ht="31.5" x14ac:dyDescent="0.25">
      <c r="A52" s="100" t="s">
        <v>366</v>
      </c>
      <c r="B52" s="48">
        <f>SUM(B53:B60)</f>
        <v>1865162</v>
      </c>
      <c r="C52" s="49" t="s">
        <v>230</v>
      </c>
      <c r="D52" s="69">
        <f>SUM(B55,B56,B58,B59,B60)</f>
        <v>691474</v>
      </c>
      <c r="E52" s="51">
        <f>SUM(B53,)</f>
        <v>413968</v>
      </c>
      <c r="F52" s="70">
        <f>SUM(B54+B57)</f>
        <v>759720</v>
      </c>
    </row>
    <row r="53" spans="1:6" x14ac:dyDescent="0.25">
      <c r="A53" s="101" t="s">
        <v>278</v>
      </c>
      <c r="B53" s="59">
        <v>413968</v>
      </c>
      <c r="C53" s="60" t="s">
        <v>238</v>
      </c>
      <c r="D53" s="55"/>
      <c r="E53" s="56"/>
      <c r="F53" s="57"/>
    </row>
    <row r="54" spans="1:6" ht="30" x14ac:dyDescent="0.25">
      <c r="A54" s="101" t="s">
        <v>279</v>
      </c>
      <c r="B54" s="59">
        <v>434765</v>
      </c>
      <c r="C54" s="103" t="s">
        <v>280</v>
      </c>
      <c r="D54" s="55"/>
      <c r="E54" s="56"/>
      <c r="F54" s="57"/>
    </row>
    <row r="55" spans="1:6" x14ac:dyDescent="0.25">
      <c r="A55" s="53" t="s">
        <v>281</v>
      </c>
      <c r="B55" s="59">
        <v>744068</v>
      </c>
      <c r="C55" s="102" t="s">
        <v>274</v>
      </c>
      <c r="D55" s="55"/>
      <c r="E55" s="56"/>
      <c r="F55" s="57"/>
    </row>
    <row r="56" spans="1:6" ht="30" x14ac:dyDescent="0.25">
      <c r="A56" s="157" t="s">
        <v>356</v>
      </c>
      <c r="B56" s="158">
        <v>-128722</v>
      </c>
      <c r="C56" s="102" t="s">
        <v>355</v>
      </c>
      <c r="D56" s="55"/>
      <c r="E56" s="56"/>
      <c r="F56" s="57"/>
    </row>
    <row r="57" spans="1:6" ht="30" x14ac:dyDescent="0.25">
      <c r="A57" s="53" t="s">
        <v>359</v>
      </c>
      <c r="B57" s="59">
        <v>324955</v>
      </c>
      <c r="C57" s="103" t="s">
        <v>280</v>
      </c>
      <c r="D57" s="55"/>
      <c r="E57" s="56"/>
      <c r="F57" s="57"/>
    </row>
    <row r="58" spans="1:6" ht="30" x14ac:dyDescent="0.25">
      <c r="A58" s="53" t="s">
        <v>353</v>
      </c>
      <c r="B58" s="59">
        <v>21750</v>
      </c>
      <c r="C58" s="102" t="s">
        <v>274</v>
      </c>
      <c r="D58" s="55"/>
      <c r="E58" s="56"/>
      <c r="F58" s="57"/>
    </row>
    <row r="59" spans="1:6" ht="30" x14ac:dyDescent="0.25">
      <c r="A59" s="53" t="s">
        <v>354</v>
      </c>
      <c r="B59" s="59">
        <v>54000</v>
      </c>
      <c r="C59" s="102" t="s">
        <v>274</v>
      </c>
      <c r="D59" s="55"/>
      <c r="E59" s="56"/>
      <c r="F59" s="57"/>
    </row>
    <row r="60" spans="1:6" x14ac:dyDescent="0.25">
      <c r="A60" s="68" t="s">
        <v>360</v>
      </c>
      <c r="B60" s="63">
        <v>378</v>
      </c>
      <c r="C60" s="102" t="s">
        <v>361</v>
      </c>
      <c r="D60" s="65"/>
      <c r="E60" s="66"/>
      <c r="F60" s="67"/>
    </row>
    <row r="61" spans="1:6" ht="18.75" x14ac:dyDescent="0.25">
      <c r="A61" s="104" t="s">
        <v>282</v>
      </c>
      <c r="B61" s="105">
        <f>B62+B63</f>
        <v>94072</v>
      </c>
      <c r="C61" s="106" t="s">
        <v>230</v>
      </c>
      <c r="D61" s="107">
        <f>SUM(D62:D65)</f>
        <v>0</v>
      </c>
      <c r="E61" s="108">
        <f>SUM(E62:E65)</f>
        <v>48625</v>
      </c>
      <c r="F61" s="109">
        <f>SUM(F62:F65)</f>
        <v>45447</v>
      </c>
    </row>
    <row r="62" spans="1:6" ht="15.75" x14ac:dyDescent="0.25">
      <c r="A62" s="110" t="s">
        <v>269</v>
      </c>
      <c r="B62" s="80">
        <v>33148</v>
      </c>
      <c r="C62" s="111" t="s">
        <v>238</v>
      </c>
      <c r="D62" s="112"/>
      <c r="E62" s="113">
        <f>SUM(B62)</f>
        <v>33148</v>
      </c>
      <c r="F62" s="114"/>
    </row>
    <row r="63" spans="1:6" ht="15.75" x14ac:dyDescent="0.25">
      <c r="A63" s="100" t="s">
        <v>110</v>
      </c>
      <c r="B63" s="122">
        <f>SUM(B64+B65)</f>
        <v>60924</v>
      </c>
      <c r="C63" s="49" t="s">
        <v>230</v>
      </c>
      <c r="D63" s="69"/>
      <c r="E63" s="51">
        <f>SUM(B64)</f>
        <v>15477</v>
      </c>
      <c r="F63" s="70">
        <f>SUM(B65)</f>
        <v>45447</v>
      </c>
    </row>
    <row r="64" spans="1:6" x14ac:dyDescent="0.25">
      <c r="A64" s="101" t="s">
        <v>283</v>
      </c>
      <c r="B64" s="173">
        <v>15477</v>
      </c>
      <c r="C64" s="60" t="s">
        <v>238</v>
      </c>
      <c r="D64" s="55"/>
      <c r="E64" s="56"/>
      <c r="F64" s="57"/>
    </row>
    <row r="65" spans="1:6" ht="30.75" thickBot="1" x14ac:dyDescent="0.3">
      <c r="A65" s="159" t="s">
        <v>362</v>
      </c>
      <c r="B65" s="148">
        <v>45447</v>
      </c>
      <c r="C65" s="160" t="s">
        <v>280</v>
      </c>
      <c r="D65" s="161"/>
      <c r="E65" s="163"/>
      <c r="F65" s="162"/>
    </row>
    <row r="66" spans="1:6" ht="37.5" x14ac:dyDescent="0.25">
      <c r="A66" s="23" t="s">
        <v>284</v>
      </c>
      <c r="B66" s="92"/>
      <c r="C66" s="93"/>
      <c r="D66" s="26"/>
      <c r="E66" s="27"/>
      <c r="F66" s="28"/>
    </row>
    <row r="67" spans="1:6" ht="18.75" x14ac:dyDescent="0.25">
      <c r="A67" s="94" t="s">
        <v>285</v>
      </c>
      <c r="B67" s="95">
        <f>B68+B69+B74+B75+B76+B79+B80+B81</f>
        <v>63683</v>
      </c>
      <c r="C67" s="96" t="s">
        <v>230</v>
      </c>
      <c r="D67" s="97">
        <f>SUM(D68:D81)</f>
        <v>0</v>
      </c>
      <c r="E67" s="98">
        <f>SUM(E68:E81)</f>
        <v>63683</v>
      </c>
      <c r="F67" s="99">
        <v>0</v>
      </c>
    </row>
    <row r="68" spans="1:6" ht="15.75" x14ac:dyDescent="0.25">
      <c r="A68" s="120" t="s">
        <v>286</v>
      </c>
      <c r="B68" s="72">
        <v>60</v>
      </c>
      <c r="C68" s="77" t="s">
        <v>238</v>
      </c>
      <c r="D68" s="74"/>
      <c r="E68" s="78">
        <f>SUM(B68)</f>
        <v>60</v>
      </c>
      <c r="F68" s="76"/>
    </row>
    <row r="69" spans="1:6" ht="31.5" x14ac:dyDescent="0.25">
      <c r="A69" s="100" t="s">
        <v>287</v>
      </c>
      <c r="B69" s="48">
        <f>SUM(B71:B73)</f>
        <v>8454</v>
      </c>
      <c r="C69" s="49" t="s">
        <v>230</v>
      </c>
      <c r="D69" s="69"/>
      <c r="E69" s="51">
        <f>SUM(B71:B73)</f>
        <v>8454</v>
      </c>
      <c r="F69" s="70"/>
    </row>
    <row r="70" spans="1:6" x14ac:dyDescent="0.25">
      <c r="A70" s="101" t="s">
        <v>288</v>
      </c>
      <c r="B70" s="54" t="s">
        <v>236</v>
      </c>
      <c r="C70" s="25" t="s">
        <v>236</v>
      </c>
      <c r="D70" s="55"/>
      <c r="E70" s="56"/>
      <c r="F70" s="57"/>
    </row>
    <row r="71" spans="1:6" x14ac:dyDescent="0.25">
      <c r="A71" s="121" t="s">
        <v>289</v>
      </c>
      <c r="B71" s="59">
        <v>7000</v>
      </c>
      <c r="C71" s="60" t="s">
        <v>238</v>
      </c>
      <c r="D71" s="55"/>
      <c r="E71" s="56"/>
      <c r="F71" s="57"/>
    </row>
    <row r="72" spans="1:6" x14ac:dyDescent="0.25">
      <c r="A72" s="121" t="s">
        <v>290</v>
      </c>
      <c r="B72" s="59">
        <v>0</v>
      </c>
      <c r="C72" s="60" t="s">
        <v>238</v>
      </c>
      <c r="D72" s="55"/>
      <c r="E72" s="56"/>
      <c r="F72" s="57"/>
    </row>
    <row r="73" spans="1:6" x14ac:dyDescent="0.25">
      <c r="A73" s="115" t="s">
        <v>291</v>
      </c>
      <c r="B73" s="63">
        <v>1454</v>
      </c>
      <c r="C73" s="64" t="s">
        <v>238</v>
      </c>
      <c r="D73" s="65"/>
      <c r="E73" s="66"/>
      <c r="F73" s="67"/>
    </row>
    <row r="74" spans="1:6" ht="15.75" x14ac:dyDescent="0.25">
      <c r="A74" s="120" t="s">
        <v>292</v>
      </c>
      <c r="B74" s="72">
        <v>22651</v>
      </c>
      <c r="C74" s="77" t="s">
        <v>238</v>
      </c>
      <c r="D74" s="74"/>
      <c r="E74" s="78">
        <f>SUM(B74)</f>
        <v>22651</v>
      </c>
      <c r="F74" s="76"/>
    </row>
    <row r="75" spans="1:6" ht="15.75" x14ac:dyDescent="0.25">
      <c r="A75" s="120" t="s">
        <v>293</v>
      </c>
      <c r="B75" s="72">
        <v>2645</v>
      </c>
      <c r="C75" s="77" t="s">
        <v>238</v>
      </c>
      <c r="D75" s="74"/>
      <c r="E75" s="78">
        <f>SUM(B75)</f>
        <v>2645</v>
      </c>
      <c r="F75" s="76"/>
    </row>
    <row r="76" spans="1:6" ht="15.75" x14ac:dyDescent="0.25">
      <c r="A76" s="100" t="s">
        <v>294</v>
      </c>
      <c r="B76" s="48">
        <f>SUM(B77:B78)</f>
        <v>21373</v>
      </c>
      <c r="C76" s="49" t="s">
        <v>230</v>
      </c>
      <c r="D76" s="69"/>
      <c r="E76" s="51">
        <f>SUM(B77:B78)</f>
        <v>21373</v>
      </c>
      <c r="F76" s="70"/>
    </row>
    <row r="77" spans="1:6" x14ac:dyDescent="0.25">
      <c r="A77" s="101" t="s">
        <v>295</v>
      </c>
      <c r="B77" s="59">
        <v>15707</v>
      </c>
      <c r="C77" s="60" t="s">
        <v>238</v>
      </c>
      <c r="D77" s="55"/>
      <c r="E77" s="56"/>
      <c r="F77" s="57"/>
    </row>
    <row r="78" spans="1:6" x14ac:dyDescent="0.25">
      <c r="A78" s="115" t="s">
        <v>296</v>
      </c>
      <c r="B78" s="63">
        <v>5666</v>
      </c>
      <c r="C78" s="64" t="s">
        <v>238</v>
      </c>
      <c r="D78" s="65"/>
      <c r="E78" s="66"/>
      <c r="F78" s="67"/>
    </row>
    <row r="79" spans="1:6" ht="31.5" x14ac:dyDescent="0.25">
      <c r="A79" s="100" t="s">
        <v>297</v>
      </c>
      <c r="B79" s="122">
        <v>8500</v>
      </c>
      <c r="C79" s="123" t="s">
        <v>238</v>
      </c>
      <c r="D79" s="69"/>
      <c r="E79" s="51">
        <f>SUM(B79)</f>
        <v>8500</v>
      </c>
      <c r="F79" s="70"/>
    </row>
    <row r="80" spans="1:6" ht="31.5" x14ac:dyDescent="0.25">
      <c r="A80" s="120" t="s">
        <v>298</v>
      </c>
      <c r="B80" s="72">
        <v>0</v>
      </c>
      <c r="C80" s="77" t="s">
        <v>238</v>
      </c>
      <c r="D80" s="74"/>
      <c r="E80" s="78">
        <f>SUM(B80)</f>
        <v>0</v>
      </c>
      <c r="F80" s="76"/>
    </row>
    <row r="81" spans="1:6" ht="16.5" thickBot="1" x14ac:dyDescent="0.3">
      <c r="A81" s="120" t="s">
        <v>299</v>
      </c>
      <c r="B81" s="72">
        <v>0</v>
      </c>
      <c r="C81" s="77" t="s">
        <v>238</v>
      </c>
      <c r="D81" s="74"/>
      <c r="E81" s="78">
        <f>SUM(B81)</f>
        <v>0</v>
      </c>
      <c r="F81" s="76"/>
    </row>
    <row r="82" spans="1:6" ht="18.75" x14ac:dyDescent="0.25">
      <c r="A82" s="23" t="s">
        <v>301</v>
      </c>
      <c r="B82" s="92"/>
      <c r="C82" s="93"/>
      <c r="D82" s="26"/>
      <c r="E82" s="27"/>
      <c r="F82" s="28"/>
    </row>
    <row r="83" spans="1:6" ht="18.75" x14ac:dyDescent="0.25">
      <c r="A83" s="125" t="s">
        <v>302</v>
      </c>
      <c r="B83" s="95">
        <f>B85+B86</f>
        <v>51883</v>
      </c>
      <c r="C83" s="96" t="s">
        <v>230</v>
      </c>
      <c r="D83" s="97">
        <f>SUM(D84:D90)</f>
        <v>42273</v>
      </c>
      <c r="E83" s="98">
        <f>SUM(E84:E90)</f>
        <v>8663</v>
      </c>
      <c r="F83" s="99">
        <v>0</v>
      </c>
    </row>
    <row r="84" spans="1:6" ht="31.5" x14ac:dyDescent="0.25">
      <c r="A84" s="47" t="s">
        <v>303</v>
      </c>
      <c r="B84" s="48">
        <f>SUM(B85:B87)</f>
        <v>50936</v>
      </c>
      <c r="C84" s="49" t="s">
        <v>230</v>
      </c>
      <c r="D84" s="69"/>
      <c r="E84" s="51"/>
      <c r="F84" s="70"/>
    </row>
    <row r="85" spans="1:6" x14ac:dyDescent="0.25">
      <c r="A85" s="53" t="s">
        <v>304</v>
      </c>
      <c r="B85" s="165">
        <v>8663</v>
      </c>
      <c r="C85" s="60" t="s">
        <v>238</v>
      </c>
      <c r="D85" s="55"/>
      <c r="E85" s="126">
        <f>B85</f>
        <v>8663</v>
      </c>
      <c r="F85" s="57"/>
    </row>
    <row r="86" spans="1:6" ht="30" x14ac:dyDescent="0.25">
      <c r="A86" s="152" t="s">
        <v>305</v>
      </c>
      <c r="B86" s="167">
        <v>43220</v>
      </c>
      <c r="C86" s="168" t="s">
        <v>306</v>
      </c>
      <c r="D86" s="169">
        <f>B86</f>
        <v>43220</v>
      </c>
      <c r="E86" s="164"/>
      <c r="F86" s="156"/>
    </row>
    <row r="87" spans="1:6" ht="45" x14ac:dyDescent="0.25">
      <c r="A87" s="166" t="s">
        <v>363</v>
      </c>
      <c r="B87" s="170">
        <v>-947</v>
      </c>
      <c r="C87" s="81" t="s">
        <v>364</v>
      </c>
      <c r="D87" s="174">
        <f>SUM(B87)</f>
        <v>-947</v>
      </c>
      <c r="E87" s="66"/>
      <c r="F87" s="67"/>
    </row>
    <row r="88" spans="1:6" ht="31.5" x14ac:dyDescent="0.25">
      <c r="A88" s="175" t="s">
        <v>307</v>
      </c>
      <c r="B88" s="171">
        <f>SUM(B89:B90)</f>
        <v>0</v>
      </c>
      <c r="C88" s="49" t="s">
        <v>230</v>
      </c>
      <c r="D88" s="127"/>
      <c r="E88" s="128"/>
      <c r="F88" s="129"/>
    </row>
    <row r="89" spans="1:6" x14ac:dyDescent="0.25">
      <c r="A89" s="130" t="s">
        <v>304</v>
      </c>
      <c r="B89" s="148">
        <v>0</v>
      </c>
      <c r="C89" s="60" t="s">
        <v>238</v>
      </c>
      <c r="D89" s="131"/>
      <c r="E89" s="132">
        <f>B89</f>
        <v>0</v>
      </c>
      <c r="F89" s="133"/>
    </row>
    <row r="90" spans="1:6" x14ac:dyDescent="0.25">
      <c r="A90" s="68" t="s">
        <v>305</v>
      </c>
      <c r="B90" s="149">
        <v>0</v>
      </c>
      <c r="C90" s="124" t="s">
        <v>300</v>
      </c>
      <c r="D90" s="82">
        <f>B90</f>
        <v>0</v>
      </c>
      <c r="E90" s="134"/>
      <c r="F90" s="135"/>
    </row>
    <row r="91" spans="1:6" ht="37.5" x14ac:dyDescent="0.25">
      <c r="A91" s="104" t="s">
        <v>308</v>
      </c>
      <c r="B91" s="105">
        <f>SUM(B93:B94)</f>
        <v>0</v>
      </c>
      <c r="C91" s="136" t="s">
        <v>230</v>
      </c>
      <c r="D91" s="107">
        <f>SUM(D92:D94)</f>
        <v>0</v>
      </c>
      <c r="E91" s="108">
        <f>SUM(E92:E94)</f>
        <v>0</v>
      </c>
      <c r="F91" s="109">
        <f>SUM(F92)</f>
        <v>0</v>
      </c>
    </row>
    <row r="92" spans="1:6" ht="15.75" x14ac:dyDescent="0.25">
      <c r="A92" s="47" t="s">
        <v>309</v>
      </c>
      <c r="B92" s="48">
        <f>SUM(B93:B94)</f>
        <v>0</v>
      </c>
      <c r="C92" s="49" t="s">
        <v>230</v>
      </c>
      <c r="D92" s="69">
        <f>SUM(B94)</f>
        <v>0</v>
      </c>
      <c r="E92" s="51">
        <f>SUM(B93)</f>
        <v>0</v>
      </c>
      <c r="F92" s="70">
        <v>0</v>
      </c>
    </row>
    <row r="93" spans="1:6" x14ac:dyDescent="0.25">
      <c r="A93" s="53" t="s">
        <v>304</v>
      </c>
      <c r="B93" s="59">
        <v>0</v>
      </c>
      <c r="C93" s="60" t="s">
        <v>238</v>
      </c>
      <c r="D93" s="55"/>
      <c r="E93" s="56"/>
      <c r="F93" s="57"/>
    </row>
    <row r="94" spans="1:6" ht="15.75" thickBot="1" x14ac:dyDescent="0.3">
      <c r="A94" s="137" t="s">
        <v>305</v>
      </c>
      <c r="B94" s="116">
        <v>0</v>
      </c>
      <c r="C94" s="177" t="s">
        <v>236</v>
      </c>
      <c r="D94" s="117"/>
      <c r="E94" s="118"/>
      <c r="F94" s="119"/>
    </row>
    <row r="95" spans="1:6" x14ac:dyDescent="0.25">
      <c r="A95" s="138" t="s">
        <v>365</v>
      </c>
    </row>
    <row r="96" spans="1:6" x14ac:dyDescent="0.25">
      <c r="A96" s="138"/>
    </row>
    <row r="97" spans="1:26" s="143" customFormat="1" ht="15.75" x14ac:dyDescent="0.25">
      <c r="A97" s="248" t="s">
        <v>368</v>
      </c>
      <c r="B97" s="141"/>
      <c r="C97" s="142"/>
    </row>
    <row r="98" spans="1:26" s="146" customFormat="1" ht="15.75" x14ac:dyDescent="0.25">
      <c r="A98" s="239" t="s">
        <v>225</v>
      </c>
      <c r="B98" s="240">
        <v>2020</v>
      </c>
      <c r="C98" s="241">
        <v>2021</v>
      </c>
      <c r="D98" s="241">
        <v>2022</v>
      </c>
    </row>
    <row r="99" spans="1:26" s="146" customFormat="1" ht="15.75" x14ac:dyDescent="0.25">
      <c r="A99" s="242" t="s">
        <v>4</v>
      </c>
      <c r="B99" s="243">
        <v>3480939</v>
      </c>
      <c r="C99" s="244">
        <v>3525447</v>
      </c>
      <c r="D99" s="244">
        <f>SUM(E3:E4)</f>
        <v>3924376</v>
      </c>
    </row>
    <row r="100" spans="1:26" s="146" customFormat="1" ht="15.75" x14ac:dyDescent="0.25">
      <c r="A100" s="242" t="s">
        <v>310</v>
      </c>
      <c r="B100" s="243">
        <v>556780</v>
      </c>
      <c r="C100" s="244">
        <v>626570</v>
      </c>
      <c r="D100" s="244">
        <f>SUM(F3:F4)</f>
        <v>805167</v>
      </c>
    </row>
    <row r="101" spans="1:26" s="146" customFormat="1" ht="15.75" x14ac:dyDescent="0.25">
      <c r="A101" s="242" t="s">
        <v>311</v>
      </c>
      <c r="B101" s="243">
        <v>1207996</v>
      </c>
      <c r="C101" s="244">
        <v>1322826</v>
      </c>
      <c r="D101" s="244">
        <f>SUM(D3:D4)</f>
        <v>1111972</v>
      </c>
    </row>
    <row r="102" spans="1:26" s="146" customFormat="1" ht="15.75" x14ac:dyDescent="0.25">
      <c r="A102" s="245" t="s">
        <v>312</v>
      </c>
      <c r="B102" s="246">
        <f>SUM(B99:B101)</f>
        <v>5245715</v>
      </c>
      <c r="C102" s="246">
        <f>SUM(C99:C101)</f>
        <v>5474843</v>
      </c>
      <c r="D102" s="246">
        <f>SUM(D99:D101)</f>
        <v>5841515</v>
      </c>
    </row>
    <row r="103" spans="1:26" x14ac:dyDescent="0.25">
      <c r="A103" s="138" t="s">
        <v>369</v>
      </c>
    </row>
    <row r="104" spans="1:26" x14ac:dyDescent="0.25">
      <c r="A104" s="138"/>
    </row>
    <row r="105" spans="1:26" ht="15.75" x14ac:dyDescent="0.25">
      <c r="A105" s="249" t="s">
        <v>372</v>
      </c>
      <c r="B105" s="144"/>
      <c r="C105" s="145"/>
      <c r="D105" s="146"/>
      <c r="E105" s="146"/>
      <c r="F105" s="146"/>
      <c r="H105" s="146"/>
      <c r="I105" s="146"/>
      <c r="J105" s="146"/>
      <c r="K105" s="146"/>
      <c r="L105" s="146"/>
      <c r="M105" s="146"/>
      <c r="N105" s="146"/>
      <c r="O105" s="146"/>
      <c r="P105" s="146"/>
      <c r="Q105" s="146"/>
      <c r="R105" s="146"/>
      <c r="S105" s="146"/>
      <c r="T105" s="146"/>
      <c r="U105" s="146"/>
      <c r="V105" s="146"/>
      <c r="W105" s="146"/>
      <c r="X105" s="146"/>
      <c r="Y105" s="146"/>
      <c r="Z105" s="146"/>
    </row>
    <row r="106" spans="1:26" ht="38.25" x14ac:dyDescent="0.25">
      <c r="A106" s="147" t="s">
        <v>313</v>
      </c>
      <c r="B106" s="147" t="s">
        <v>314</v>
      </c>
      <c r="C106" s="147" t="s">
        <v>373</v>
      </c>
      <c r="D106" s="147" t="s">
        <v>315</v>
      </c>
      <c r="E106" s="178" t="s">
        <v>374</v>
      </c>
      <c r="F106" s="178" t="s">
        <v>316</v>
      </c>
      <c r="G106" s="178" t="s">
        <v>317</v>
      </c>
      <c r="H106" s="147" t="s">
        <v>318</v>
      </c>
      <c r="I106" s="146"/>
      <c r="J106" s="146"/>
      <c r="K106" s="146"/>
      <c r="L106" s="146"/>
      <c r="M106" s="146"/>
      <c r="N106" s="146"/>
      <c r="O106" s="146"/>
      <c r="P106" s="146"/>
      <c r="Q106" s="146"/>
      <c r="R106" s="146"/>
      <c r="S106" s="146"/>
      <c r="T106" s="146"/>
      <c r="U106" s="146"/>
      <c r="V106" s="146"/>
      <c r="W106" s="146"/>
      <c r="X106" s="146"/>
      <c r="Y106" s="146"/>
      <c r="Z106" s="146"/>
    </row>
    <row r="107" spans="1:26" ht="63.75" x14ac:dyDescent="0.25">
      <c r="A107" s="179" t="s">
        <v>332</v>
      </c>
      <c r="B107" s="179" t="s">
        <v>333</v>
      </c>
      <c r="C107" s="180" t="s">
        <v>376</v>
      </c>
      <c r="D107" s="179" t="s">
        <v>330</v>
      </c>
      <c r="E107" s="261">
        <v>6100</v>
      </c>
      <c r="F107" s="261">
        <v>800</v>
      </c>
      <c r="G107" s="261">
        <v>500</v>
      </c>
      <c r="H107" s="181">
        <f t="shared" ref="H107:H138" si="0">G107/F107</f>
        <v>0.625</v>
      </c>
      <c r="I107" s="146"/>
      <c r="J107" s="146"/>
      <c r="K107" s="146"/>
      <c r="L107" s="146"/>
      <c r="M107" s="146"/>
      <c r="N107" s="146"/>
      <c r="O107" s="146"/>
      <c r="P107" s="146"/>
      <c r="Q107" s="146"/>
      <c r="R107" s="146"/>
      <c r="S107" s="146"/>
      <c r="T107" s="146"/>
      <c r="U107" s="146"/>
      <c r="V107" s="146"/>
      <c r="W107" s="146"/>
      <c r="X107" s="146"/>
      <c r="Y107" s="146"/>
      <c r="Z107" s="146"/>
    </row>
    <row r="108" spans="1:26" ht="15.75" x14ac:dyDescent="0.25">
      <c r="A108" s="179" t="s">
        <v>349</v>
      </c>
      <c r="B108" s="179" t="s">
        <v>380</v>
      </c>
      <c r="C108" s="180" t="s">
        <v>376</v>
      </c>
      <c r="D108" s="179" t="s">
        <v>336</v>
      </c>
      <c r="E108" s="261">
        <v>3000</v>
      </c>
      <c r="F108" s="261">
        <v>400</v>
      </c>
      <c r="G108" s="261">
        <v>300</v>
      </c>
      <c r="H108" s="181">
        <f t="shared" si="0"/>
        <v>0.75</v>
      </c>
      <c r="I108" s="146"/>
      <c r="J108" s="146"/>
      <c r="K108" s="146"/>
      <c r="L108" s="146"/>
      <c r="M108" s="146"/>
      <c r="N108" s="146"/>
      <c r="O108" s="146"/>
      <c r="P108" s="146"/>
      <c r="Q108" s="146"/>
      <c r="R108" s="146"/>
      <c r="S108" s="146"/>
      <c r="T108" s="146"/>
      <c r="U108" s="146"/>
      <c r="V108" s="146"/>
      <c r="W108" s="146"/>
      <c r="X108" s="146"/>
      <c r="Y108" s="146"/>
      <c r="Z108" s="146"/>
    </row>
    <row r="109" spans="1:26" ht="25.5" x14ac:dyDescent="0.25">
      <c r="A109" s="179" t="s">
        <v>347</v>
      </c>
      <c r="B109" s="179" t="s">
        <v>348</v>
      </c>
      <c r="C109" s="180" t="s">
        <v>376</v>
      </c>
      <c r="D109" s="179" t="s">
        <v>336</v>
      </c>
      <c r="E109" s="261">
        <v>16500</v>
      </c>
      <c r="F109" s="261">
        <v>2300</v>
      </c>
      <c r="G109" s="261">
        <v>1500</v>
      </c>
      <c r="H109" s="181">
        <f t="shared" si="0"/>
        <v>0.65217391304347827</v>
      </c>
      <c r="I109" s="146"/>
      <c r="J109" s="146"/>
      <c r="K109" s="146"/>
      <c r="L109" s="146"/>
      <c r="M109" s="146"/>
      <c r="N109" s="146"/>
      <c r="O109" s="146"/>
      <c r="P109" s="146"/>
      <c r="Q109" s="146"/>
      <c r="R109" s="146"/>
      <c r="S109" s="146"/>
      <c r="T109" s="146"/>
      <c r="U109" s="146"/>
      <c r="V109" s="146"/>
      <c r="W109" s="146"/>
      <c r="X109" s="146"/>
      <c r="Y109" s="146"/>
      <c r="Z109" s="146"/>
    </row>
    <row r="110" spans="1:26" ht="38.25" x14ac:dyDescent="0.25">
      <c r="A110" s="179" t="s">
        <v>440</v>
      </c>
      <c r="B110" s="179" t="s">
        <v>441</v>
      </c>
      <c r="C110" s="180" t="s">
        <v>376</v>
      </c>
      <c r="D110" s="179" t="s">
        <v>429</v>
      </c>
      <c r="E110" s="261">
        <v>14700</v>
      </c>
      <c r="F110" s="261">
        <v>7800</v>
      </c>
      <c r="G110" s="261">
        <v>7000</v>
      </c>
      <c r="H110" s="181">
        <f t="shared" si="0"/>
        <v>0.89743589743589747</v>
      </c>
      <c r="I110" s="146"/>
      <c r="J110" s="146"/>
      <c r="K110" s="146"/>
      <c r="L110" s="146"/>
      <c r="M110" s="146"/>
      <c r="N110" s="146"/>
      <c r="O110" s="146"/>
      <c r="P110" s="146"/>
      <c r="Q110" s="146"/>
      <c r="R110" s="146"/>
      <c r="S110" s="146"/>
      <c r="T110" s="146"/>
      <c r="U110" s="146"/>
      <c r="V110" s="146"/>
      <c r="W110" s="146"/>
      <c r="X110" s="146"/>
      <c r="Y110" s="146"/>
      <c r="Z110" s="146"/>
    </row>
    <row r="111" spans="1:26" s="253" customFormat="1" ht="15.75" x14ac:dyDescent="0.25">
      <c r="A111" s="250" t="s">
        <v>422</v>
      </c>
      <c r="B111" s="250" t="s">
        <v>423</v>
      </c>
      <c r="C111" s="237" t="s">
        <v>383</v>
      </c>
      <c r="D111" s="250" t="s">
        <v>532</v>
      </c>
      <c r="E111" s="262">
        <v>5897</v>
      </c>
      <c r="F111" s="262">
        <v>4718</v>
      </c>
      <c r="G111" s="262"/>
      <c r="H111" s="251">
        <f t="shared" si="0"/>
        <v>0</v>
      </c>
      <c r="I111" s="252"/>
      <c r="J111" s="252"/>
      <c r="K111" s="252"/>
      <c r="L111" s="252"/>
      <c r="M111" s="252"/>
      <c r="N111" s="252"/>
      <c r="O111" s="252"/>
      <c r="P111" s="252"/>
      <c r="Q111" s="252"/>
      <c r="R111" s="252"/>
      <c r="S111" s="252"/>
      <c r="T111" s="252"/>
      <c r="U111" s="252"/>
      <c r="V111" s="252"/>
      <c r="W111" s="252"/>
      <c r="X111" s="252"/>
      <c r="Y111" s="252"/>
      <c r="Z111" s="252"/>
    </row>
    <row r="112" spans="1:26" ht="25.5" x14ac:dyDescent="0.25">
      <c r="A112" s="179" t="s">
        <v>422</v>
      </c>
      <c r="B112" s="179" t="s">
        <v>455</v>
      </c>
      <c r="C112" s="180" t="s">
        <v>376</v>
      </c>
      <c r="D112" s="179" t="s">
        <v>429</v>
      </c>
      <c r="E112" s="261">
        <v>2400</v>
      </c>
      <c r="F112" s="261">
        <v>1920</v>
      </c>
      <c r="G112" s="261">
        <v>800</v>
      </c>
      <c r="H112" s="181">
        <f t="shared" si="0"/>
        <v>0.41666666666666669</v>
      </c>
      <c r="I112" s="146"/>
      <c r="J112" s="146"/>
      <c r="K112" s="146"/>
      <c r="L112" s="146"/>
      <c r="M112" s="146"/>
      <c r="N112" s="146"/>
      <c r="O112" s="146"/>
      <c r="P112" s="146"/>
      <c r="Q112" s="146"/>
      <c r="R112" s="146"/>
      <c r="S112" s="146"/>
      <c r="T112" s="146"/>
      <c r="U112" s="146"/>
      <c r="V112" s="146"/>
      <c r="W112" s="146"/>
      <c r="X112" s="146"/>
      <c r="Y112" s="146"/>
      <c r="Z112" s="146"/>
    </row>
    <row r="113" spans="1:26" ht="25.5" x14ac:dyDescent="0.25">
      <c r="A113" s="179" t="s">
        <v>427</v>
      </c>
      <c r="B113" s="179" t="s">
        <v>428</v>
      </c>
      <c r="C113" s="180" t="s">
        <v>376</v>
      </c>
      <c r="D113" s="179" t="s">
        <v>429</v>
      </c>
      <c r="E113" s="261">
        <v>28326</v>
      </c>
      <c r="F113" s="261">
        <v>3500</v>
      </c>
      <c r="G113" s="261">
        <v>3500</v>
      </c>
      <c r="H113" s="181">
        <f t="shared" si="0"/>
        <v>1</v>
      </c>
      <c r="I113" s="146"/>
      <c r="J113" s="146"/>
      <c r="K113" s="146"/>
      <c r="L113" s="146"/>
      <c r="M113" s="146"/>
      <c r="N113" s="146"/>
      <c r="O113" s="146"/>
      <c r="P113" s="146"/>
      <c r="Q113" s="146"/>
      <c r="R113" s="146"/>
      <c r="S113" s="146"/>
      <c r="T113" s="146"/>
      <c r="U113" s="146"/>
      <c r="V113" s="146"/>
      <c r="W113" s="146"/>
      <c r="X113" s="146"/>
      <c r="Y113" s="146"/>
      <c r="Z113" s="146"/>
    </row>
    <row r="114" spans="1:26" ht="25.5" x14ac:dyDescent="0.25">
      <c r="A114" s="179" t="s">
        <v>427</v>
      </c>
      <c r="B114" s="179" t="s">
        <v>431</v>
      </c>
      <c r="C114" s="180" t="s">
        <v>376</v>
      </c>
      <c r="D114" s="179" t="s">
        <v>429</v>
      </c>
      <c r="E114" s="261">
        <v>14990</v>
      </c>
      <c r="F114" s="261">
        <v>3000</v>
      </c>
      <c r="G114" s="261">
        <v>3000</v>
      </c>
      <c r="H114" s="181">
        <f t="shared" si="0"/>
        <v>1</v>
      </c>
      <c r="I114" s="146"/>
      <c r="J114" s="146"/>
      <c r="K114" s="146"/>
      <c r="L114" s="146"/>
      <c r="M114" s="146"/>
      <c r="N114" s="146"/>
      <c r="O114" s="146"/>
      <c r="P114" s="146"/>
      <c r="Q114" s="146"/>
      <c r="R114" s="146"/>
      <c r="S114" s="146"/>
      <c r="T114" s="146"/>
      <c r="U114" s="146"/>
      <c r="V114" s="146"/>
      <c r="W114" s="146"/>
      <c r="X114" s="146"/>
      <c r="Y114" s="146"/>
      <c r="Z114" s="146"/>
    </row>
    <row r="115" spans="1:26" x14ac:dyDescent="0.25">
      <c r="A115" s="179" t="s">
        <v>117</v>
      </c>
      <c r="B115" s="179" t="s">
        <v>379</v>
      </c>
      <c r="C115" s="180" t="s">
        <v>376</v>
      </c>
      <c r="D115" s="179" t="s">
        <v>336</v>
      </c>
      <c r="E115" s="261">
        <v>8620</v>
      </c>
      <c r="F115" s="261">
        <v>2000</v>
      </c>
      <c r="G115" s="261">
        <v>1700</v>
      </c>
      <c r="H115" s="181">
        <f t="shared" si="0"/>
        <v>0.85</v>
      </c>
    </row>
    <row r="116" spans="1:26" ht="25.5" x14ac:dyDescent="0.25">
      <c r="A116" s="179" t="s">
        <v>117</v>
      </c>
      <c r="B116" s="179" t="s">
        <v>399</v>
      </c>
      <c r="C116" s="180" t="s">
        <v>376</v>
      </c>
      <c r="D116" s="179" t="s">
        <v>319</v>
      </c>
      <c r="E116" s="261">
        <v>53240</v>
      </c>
      <c r="F116" s="261">
        <v>10000</v>
      </c>
      <c r="G116" s="261">
        <v>6000</v>
      </c>
      <c r="H116" s="181">
        <f t="shared" si="0"/>
        <v>0.6</v>
      </c>
      <c r="I116" s="146"/>
      <c r="J116" s="146"/>
      <c r="K116" s="146"/>
      <c r="L116" s="146"/>
      <c r="M116" s="146"/>
      <c r="N116" s="146"/>
      <c r="O116" s="146"/>
      <c r="P116" s="146"/>
      <c r="Q116" s="146"/>
      <c r="R116" s="146"/>
      <c r="S116" s="146"/>
      <c r="T116" s="146"/>
      <c r="U116" s="146"/>
      <c r="V116" s="146"/>
      <c r="W116" s="146"/>
      <c r="X116" s="146"/>
      <c r="Y116" s="146"/>
      <c r="Z116" s="146"/>
    </row>
    <row r="117" spans="1:26" s="253" customFormat="1" ht="15.75" x14ac:dyDescent="0.25">
      <c r="A117" s="250" t="s">
        <v>382</v>
      </c>
      <c r="B117" s="250" t="s">
        <v>535</v>
      </c>
      <c r="C117" s="237" t="s">
        <v>383</v>
      </c>
      <c r="D117" s="250" t="s">
        <v>336</v>
      </c>
      <c r="E117" s="262">
        <v>4800</v>
      </c>
      <c r="F117" s="262">
        <v>3800</v>
      </c>
      <c r="G117" s="262"/>
      <c r="H117" s="251">
        <f t="shared" si="0"/>
        <v>0</v>
      </c>
      <c r="I117" s="252"/>
      <c r="J117" s="252"/>
      <c r="K117" s="252"/>
      <c r="L117" s="252"/>
      <c r="M117" s="252"/>
      <c r="N117" s="252"/>
      <c r="O117" s="252"/>
      <c r="P117" s="252"/>
      <c r="Q117" s="252"/>
      <c r="R117" s="252"/>
      <c r="S117" s="252"/>
      <c r="T117" s="252"/>
      <c r="U117" s="252"/>
      <c r="V117" s="252"/>
      <c r="W117" s="252"/>
      <c r="X117" s="252"/>
      <c r="Y117" s="252"/>
      <c r="Z117" s="252"/>
    </row>
    <row r="118" spans="1:26" ht="51" x14ac:dyDescent="0.25">
      <c r="A118" s="179" t="s">
        <v>382</v>
      </c>
      <c r="B118" s="179" t="s">
        <v>391</v>
      </c>
      <c r="C118" s="180" t="s">
        <v>376</v>
      </c>
      <c r="D118" s="179" t="s">
        <v>319</v>
      </c>
      <c r="E118" s="261">
        <v>1051.5</v>
      </c>
      <c r="F118" s="261">
        <v>801.5</v>
      </c>
      <c r="G118" s="261">
        <v>800</v>
      </c>
      <c r="H118" s="181">
        <f t="shared" si="0"/>
        <v>0.99812850904553962</v>
      </c>
      <c r="I118" s="146"/>
      <c r="J118" s="146"/>
      <c r="K118" s="146"/>
      <c r="L118" s="146"/>
      <c r="M118" s="146"/>
      <c r="N118" s="146"/>
      <c r="O118" s="146"/>
      <c r="P118" s="146"/>
      <c r="Q118" s="146"/>
      <c r="R118" s="146"/>
      <c r="S118" s="146"/>
      <c r="T118" s="146"/>
      <c r="U118" s="146"/>
      <c r="V118" s="146"/>
      <c r="W118" s="146"/>
      <c r="X118" s="146"/>
      <c r="Y118" s="146"/>
      <c r="Z118" s="146"/>
    </row>
    <row r="119" spans="1:26" ht="25.5" x14ac:dyDescent="0.25">
      <c r="A119" s="179" t="s">
        <v>328</v>
      </c>
      <c r="B119" s="179" t="s">
        <v>396</v>
      </c>
      <c r="C119" s="180" t="s">
        <v>376</v>
      </c>
      <c r="D119" s="179" t="s">
        <v>319</v>
      </c>
      <c r="E119" s="261">
        <v>20000</v>
      </c>
      <c r="F119" s="261">
        <v>16000</v>
      </c>
      <c r="G119" s="261">
        <v>14000</v>
      </c>
      <c r="H119" s="181">
        <f t="shared" si="0"/>
        <v>0.875</v>
      </c>
      <c r="I119" s="146"/>
      <c r="J119" s="146"/>
      <c r="K119" s="146"/>
      <c r="L119" s="146"/>
      <c r="M119" s="146"/>
      <c r="N119" s="146"/>
      <c r="O119" s="146"/>
      <c r="P119" s="146"/>
      <c r="Q119" s="146"/>
      <c r="R119" s="146"/>
      <c r="S119" s="146"/>
      <c r="T119" s="146"/>
      <c r="U119" s="146"/>
      <c r="V119" s="146"/>
      <c r="W119" s="146"/>
      <c r="X119" s="146"/>
      <c r="Y119" s="146"/>
      <c r="Z119" s="146"/>
    </row>
    <row r="120" spans="1:26" ht="25.5" x14ac:dyDescent="0.25">
      <c r="A120" s="179" t="s">
        <v>344</v>
      </c>
      <c r="B120" s="179" t="s">
        <v>345</v>
      </c>
      <c r="C120" s="180" t="s">
        <v>376</v>
      </c>
      <c r="D120" s="179" t="s">
        <v>336</v>
      </c>
      <c r="E120" s="261">
        <v>15000</v>
      </c>
      <c r="F120" s="261">
        <v>1500</v>
      </c>
      <c r="G120" s="261">
        <v>500</v>
      </c>
      <c r="H120" s="181">
        <f t="shared" si="0"/>
        <v>0.33333333333333331</v>
      </c>
      <c r="I120" s="146"/>
      <c r="J120" s="146"/>
      <c r="K120" s="146"/>
      <c r="L120" s="146"/>
      <c r="M120" s="146"/>
      <c r="N120" s="146"/>
      <c r="O120" s="146"/>
      <c r="P120" s="146"/>
      <c r="Q120" s="146"/>
      <c r="R120" s="146"/>
      <c r="S120" s="146"/>
      <c r="T120" s="146"/>
      <c r="U120" s="146"/>
      <c r="V120" s="146"/>
      <c r="W120" s="146"/>
      <c r="X120" s="146"/>
      <c r="Y120" s="146"/>
      <c r="Z120" s="146"/>
    </row>
    <row r="121" spans="1:26" ht="63.75" x14ac:dyDescent="0.25">
      <c r="A121" s="179" t="s">
        <v>444</v>
      </c>
      <c r="B121" s="179" t="s">
        <v>445</v>
      </c>
      <c r="C121" s="180" t="s">
        <v>376</v>
      </c>
      <c r="D121" s="179" t="s">
        <v>429</v>
      </c>
      <c r="E121" s="261">
        <v>14700</v>
      </c>
      <c r="F121" s="261">
        <v>2700</v>
      </c>
      <c r="G121" s="261">
        <v>2000</v>
      </c>
      <c r="H121" s="181">
        <f t="shared" si="0"/>
        <v>0.7407407407407407</v>
      </c>
      <c r="I121" s="146"/>
      <c r="J121" s="146"/>
      <c r="K121" s="146"/>
      <c r="L121" s="146"/>
      <c r="M121" s="146"/>
      <c r="N121" s="146"/>
      <c r="O121" s="146"/>
      <c r="P121" s="146"/>
      <c r="Q121" s="146"/>
      <c r="R121" s="146"/>
      <c r="S121" s="146"/>
      <c r="T121" s="146"/>
      <c r="U121" s="146"/>
      <c r="V121" s="146"/>
      <c r="W121" s="146"/>
      <c r="X121" s="146"/>
      <c r="Y121" s="146"/>
      <c r="Z121" s="146"/>
    </row>
    <row r="122" spans="1:26" ht="51" x14ac:dyDescent="0.25">
      <c r="A122" s="179" t="s">
        <v>444</v>
      </c>
      <c r="B122" s="179" t="s">
        <v>450</v>
      </c>
      <c r="C122" s="180" t="s">
        <v>376</v>
      </c>
      <c r="D122" s="179" t="s">
        <v>429</v>
      </c>
      <c r="E122" s="261">
        <v>12000</v>
      </c>
      <c r="F122" s="261">
        <v>5500</v>
      </c>
      <c r="G122" s="261">
        <v>3000</v>
      </c>
      <c r="H122" s="181">
        <f t="shared" si="0"/>
        <v>0.54545454545454541</v>
      </c>
    </row>
    <row r="123" spans="1:26" ht="25.5" x14ac:dyDescent="0.25">
      <c r="A123" s="179" t="s">
        <v>434</v>
      </c>
      <c r="B123" s="179" t="s">
        <v>435</v>
      </c>
      <c r="C123" s="180" t="s">
        <v>376</v>
      </c>
      <c r="D123" s="179" t="s">
        <v>429</v>
      </c>
      <c r="E123" s="261">
        <v>84000</v>
      </c>
      <c r="F123" s="261">
        <v>18500</v>
      </c>
      <c r="G123" s="261">
        <v>18000</v>
      </c>
      <c r="H123" s="181">
        <f t="shared" si="0"/>
        <v>0.97297297297297303</v>
      </c>
    </row>
    <row r="124" spans="1:26" ht="25.5" x14ac:dyDescent="0.25">
      <c r="A124" s="179" t="s">
        <v>337</v>
      </c>
      <c r="B124" s="179" t="s">
        <v>375</v>
      </c>
      <c r="C124" s="180" t="s">
        <v>376</v>
      </c>
      <c r="D124" s="179" t="s">
        <v>336</v>
      </c>
      <c r="E124" s="261">
        <v>30000</v>
      </c>
      <c r="F124" s="261">
        <v>6000</v>
      </c>
      <c r="G124" s="261">
        <v>6000</v>
      </c>
      <c r="H124" s="181">
        <f t="shared" si="0"/>
        <v>1</v>
      </c>
    </row>
    <row r="125" spans="1:26" ht="25.5" x14ac:dyDescent="0.25">
      <c r="A125" s="179" t="s">
        <v>446</v>
      </c>
      <c r="B125" s="179" t="s">
        <v>447</v>
      </c>
      <c r="C125" s="180" t="s">
        <v>376</v>
      </c>
      <c r="D125" s="179" t="s">
        <v>429</v>
      </c>
      <c r="E125" s="261">
        <v>11000</v>
      </c>
      <c r="F125" s="261">
        <v>7000</v>
      </c>
      <c r="G125" s="261">
        <v>5000</v>
      </c>
      <c r="H125" s="181">
        <f t="shared" si="0"/>
        <v>0.7142857142857143</v>
      </c>
    </row>
    <row r="126" spans="1:26" ht="25.5" x14ac:dyDescent="0.25">
      <c r="A126" s="179" t="s">
        <v>451</v>
      </c>
      <c r="B126" s="179" t="s">
        <v>452</v>
      </c>
      <c r="C126" s="180" t="s">
        <v>376</v>
      </c>
      <c r="D126" s="179" t="s">
        <v>429</v>
      </c>
      <c r="E126" s="261">
        <v>10070</v>
      </c>
      <c r="F126" s="261">
        <v>2000</v>
      </c>
      <c r="G126" s="261">
        <v>1000</v>
      </c>
      <c r="H126" s="181">
        <f t="shared" si="0"/>
        <v>0.5</v>
      </c>
    </row>
    <row r="127" spans="1:26" x14ac:dyDescent="0.25">
      <c r="A127" s="179" t="s">
        <v>413</v>
      </c>
      <c r="B127" s="179" t="s">
        <v>414</v>
      </c>
      <c r="C127" s="180" t="s">
        <v>376</v>
      </c>
      <c r="D127" s="179" t="s">
        <v>532</v>
      </c>
      <c r="E127" s="261">
        <v>6000</v>
      </c>
      <c r="F127" s="261">
        <v>3000</v>
      </c>
      <c r="G127" s="261">
        <v>1500</v>
      </c>
      <c r="H127" s="181">
        <f t="shared" si="0"/>
        <v>0.5</v>
      </c>
    </row>
    <row r="128" spans="1:26" x14ac:dyDescent="0.25">
      <c r="A128" s="179" t="s">
        <v>413</v>
      </c>
      <c r="B128" s="179" t="s">
        <v>421</v>
      </c>
      <c r="C128" s="180" t="s">
        <v>376</v>
      </c>
      <c r="D128" s="179" t="s">
        <v>532</v>
      </c>
      <c r="E128" s="261">
        <v>5000</v>
      </c>
      <c r="F128" s="261">
        <v>2500</v>
      </c>
      <c r="G128" s="261">
        <v>500</v>
      </c>
      <c r="H128" s="181">
        <f t="shared" si="0"/>
        <v>0.2</v>
      </c>
    </row>
    <row r="129" spans="1:8" ht="51" x14ac:dyDescent="0.25">
      <c r="A129" s="179" t="s">
        <v>320</v>
      </c>
      <c r="B129" s="179" t="s">
        <v>321</v>
      </c>
      <c r="C129" s="180" t="s">
        <v>376</v>
      </c>
      <c r="D129" s="179" t="s">
        <v>319</v>
      </c>
      <c r="E129" s="261">
        <v>120000</v>
      </c>
      <c r="F129" s="261">
        <v>18000</v>
      </c>
      <c r="G129" s="261">
        <v>6000</v>
      </c>
      <c r="H129" s="181">
        <f t="shared" si="0"/>
        <v>0.33333333333333331</v>
      </c>
    </row>
    <row r="130" spans="1:8" ht="25.5" x14ac:dyDescent="0.25">
      <c r="A130" s="179" t="s">
        <v>408</v>
      </c>
      <c r="B130" s="179" t="s">
        <v>409</v>
      </c>
      <c r="C130" s="180" t="s">
        <v>376</v>
      </c>
      <c r="D130" s="179" t="s">
        <v>532</v>
      </c>
      <c r="E130" s="261">
        <v>550</v>
      </c>
      <c r="F130" s="261">
        <v>450</v>
      </c>
      <c r="G130" s="261">
        <v>300</v>
      </c>
      <c r="H130" s="181">
        <f t="shared" si="0"/>
        <v>0.66666666666666663</v>
      </c>
    </row>
    <row r="131" spans="1:8" ht="25.5" x14ac:dyDescent="0.25">
      <c r="A131" s="179" t="s">
        <v>408</v>
      </c>
      <c r="B131" s="179" t="s">
        <v>412</v>
      </c>
      <c r="C131" s="180" t="s">
        <v>376</v>
      </c>
      <c r="D131" s="179" t="s">
        <v>532</v>
      </c>
      <c r="E131" s="261">
        <v>1400</v>
      </c>
      <c r="F131" s="261">
        <v>900</v>
      </c>
      <c r="G131" s="261">
        <v>500</v>
      </c>
      <c r="H131" s="181">
        <f t="shared" si="0"/>
        <v>0.55555555555555558</v>
      </c>
    </row>
    <row r="132" spans="1:8" x14ac:dyDescent="0.25">
      <c r="A132" s="179" t="s">
        <v>334</v>
      </c>
      <c r="B132" s="179" t="s">
        <v>335</v>
      </c>
      <c r="C132" s="180" t="s">
        <v>376</v>
      </c>
      <c r="D132" s="179" t="s">
        <v>336</v>
      </c>
      <c r="E132" s="261">
        <v>14000</v>
      </c>
      <c r="F132" s="261">
        <v>2500</v>
      </c>
      <c r="G132" s="261">
        <v>1700</v>
      </c>
      <c r="H132" s="181">
        <f t="shared" si="0"/>
        <v>0.68</v>
      </c>
    </row>
    <row r="133" spans="1:8" ht="51" x14ac:dyDescent="0.25">
      <c r="A133" s="179" t="s">
        <v>415</v>
      </c>
      <c r="B133" s="179" t="s">
        <v>416</v>
      </c>
      <c r="C133" s="180" t="s">
        <v>376</v>
      </c>
      <c r="D133" s="179" t="s">
        <v>532</v>
      </c>
      <c r="E133" s="261">
        <v>3600</v>
      </c>
      <c r="F133" s="261">
        <v>3000</v>
      </c>
      <c r="G133" s="261">
        <v>1500</v>
      </c>
      <c r="H133" s="181">
        <f t="shared" si="0"/>
        <v>0.5</v>
      </c>
    </row>
    <row r="134" spans="1:8" ht="25.5" x14ac:dyDescent="0.25">
      <c r="A134" s="179" t="s">
        <v>415</v>
      </c>
      <c r="B134" s="179" t="s">
        <v>417</v>
      </c>
      <c r="C134" s="180" t="s">
        <v>376</v>
      </c>
      <c r="D134" s="179" t="s">
        <v>532</v>
      </c>
      <c r="E134" s="261">
        <v>10100</v>
      </c>
      <c r="F134" s="261">
        <v>6600</v>
      </c>
      <c r="G134" s="261">
        <v>3000</v>
      </c>
      <c r="H134" s="181">
        <f t="shared" si="0"/>
        <v>0.45454545454545453</v>
      </c>
    </row>
    <row r="135" spans="1:8" s="253" customFormat="1" ht="25.5" x14ac:dyDescent="0.25">
      <c r="A135" s="250" t="s">
        <v>466</v>
      </c>
      <c r="B135" s="250" t="s">
        <v>467</v>
      </c>
      <c r="C135" s="237" t="s">
        <v>383</v>
      </c>
      <c r="D135" s="250" t="s">
        <v>429</v>
      </c>
      <c r="E135" s="262">
        <v>71800</v>
      </c>
      <c r="F135" s="262">
        <v>13000</v>
      </c>
      <c r="G135" s="262">
        <v>0</v>
      </c>
      <c r="H135" s="251">
        <f t="shared" si="0"/>
        <v>0</v>
      </c>
    </row>
    <row r="136" spans="1:8" ht="25.5" x14ac:dyDescent="0.25">
      <c r="A136" s="179" t="s">
        <v>436</v>
      </c>
      <c r="B136" s="179" t="s">
        <v>437</v>
      </c>
      <c r="C136" s="180" t="s">
        <v>376</v>
      </c>
      <c r="D136" s="179" t="s">
        <v>429</v>
      </c>
      <c r="E136" s="261">
        <v>155000</v>
      </c>
      <c r="F136" s="261">
        <v>10000</v>
      </c>
      <c r="G136" s="261">
        <v>9500</v>
      </c>
      <c r="H136" s="181">
        <f t="shared" si="0"/>
        <v>0.95</v>
      </c>
    </row>
    <row r="137" spans="1:8" ht="25.5" x14ac:dyDescent="0.25">
      <c r="A137" s="179" t="s">
        <v>398</v>
      </c>
      <c r="B137" s="179" t="s">
        <v>327</v>
      </c>
      <c r="C137" s="180" t="s">
        <v>376</v>
      </c>
      <c r="D137" s="179" t="s">
        <v>319</v>
      </c>
      <c r="E137" s="261">
        <v>19900</v>
      </c>
      <c r="F137" s="261">
        <v>11090</v>
      </c>
      <c r="G137" s="261">
        <v>7000</v>
      </c>
      <c r="H137" s="181">
        <f t="shared" si="0"/>
        <v>0.63119927862939584</v>
      </c>
    </row>
    <row r="138" spans="1:8" ht="25.5" x14ac:dyDescent="0.25">
      <c r="A138" s="179" t="s">
        <v>342</v>
      </c>
      <c r="B138" s="179" t="s">
        <v>378</v>
      </c>
      <c r="C138" s="180" t="s">
        <v>376</v>
      </c>
      <c r="D138" s="179" t="s">
        <v>336</v>
      </c>
      <c r="E138" s="261">
        <v>15168</v>
      </c>
      <c r="F138" s="261">
        <v>6000</v>
      </c>
      <c r="G138" s="261">
        <v>6000</v>
      </c>
      <c r="H138" s="181">
        <f t="shared" si="0"/>
        <v>1</v>
      </c>
    </row>
    <row r="139" spans="1:8" s="256" customFormat="1" x14ac:dyDescent="0.25">
      <c r="A139" s="254" t="s">
        <v>342</v>
      </c>
      <c r="B139" s="254" t="s">
        <v>384</v>
      </c>
      <c r="C139" s="238" t="s">
        <v>385</v>
      </c>
      <c r="D139" s="254" t="s">
        <v>336</v>
      </c>
      <c r="E139" s="263">
        <v>12500</v>
      </c>
      <c r="F139" s="263">
        <v>2000</v>
      </c>
      <c r="G139" s="263">
        <v>0</v>
      </c>
      <c r="H139" s="255">
        <f t="shared" ref="H139:H170" si="1">G139/F139</f>
        <v>0</v>
      </c>
    </row>
    <row r="140" spans="1:8" ht="63.75" x14ac:dyDescent="0.25">
      <c r="A140" s="179" t="s">
        <v>432</v>
      </c>
      <c r="B140" s="179" t="s">
        <v>433</v>
      </c>
      <c r="C140" s="180" t="s">
        <v>376</v>
      </c>
      <c r="D140" s="179" t="s">
        <v>429</v>
      </c>
      <c r="E140" s="261">
        <v>18020</v>
      </c>
      <c r="F140" s="261">
        <v>5000</v>
      </c>
      <c r="G140" s="261">
        <v>5000</v>
      </c>
      <c r="H140" s="181">
        <f t="shared" si="1"/>
        <v>1</v>
      </c>
    </row>
    <row r="141" spans="1:8" ht="25.5" x14ac:dyDescent="0.25">
      <c r="A141" s="179" t="s">
        <v>430</v>
      </c>
      <c r="B141" s="179" t="s">
        <v>523</v>
      </c>
      <c r="C141" s="180" t="s">
        <v>376</v>
      </c>
      <c r="D141" s="179" t="s">
        <v>429</v>
      </c>
      <c r="E141" s="261">
        <v>500</v>
      </c>
      <c r="F141" s="261">
        <v>300</v>
      </c>
      <c r="G141" s="261">
        <v>300</v>
      </c>
      <c r="H141" s="181">
        <f t="shared" si="1"/>
        <v>1</v>
      </c>
    </row>
    <row r="142" spans="1:8" ht="51" x14ac:dyDescent="0.25">
      <c r="A142" s="179" t="s">
        <v>462</v>
      </c>
      <c r="B142" s="179" t="s">
        <v>463</v>
      </c>
      <c r="C142" s="180" t="s">
        <v>376</v>
      </c>
      <c r="D142" s="179" t="s">
        <v>429</v>
      </c>
      <c r="E142" s="261">
        <v>7500</v>
      </c>
      <c r="F142" s="261">
        <v>3000</v>
      </c>
      <c r="G142" s="261">
        <v>500</v>
      </c>
      <c r="H142" s="181">
        <f t="shared" si="1"/>
        <v>0.16666666666666666</v>
      </c>
    </row>
    <row r="143" spans="1:8" s="253" customFormat="1" ht="76.5" x14ac:dyDescent="0.25">
      <c r="A143" s="250" t="s">
        <v>402</v>
      </c>
      <c r="B143" s="250" t="s">
        <v>403</v>
      </c>
      <c r="C143" s="237" t="s">
        <v>383</v>
      </c>
      <c r="D143" s="250" t="s">
        <v>319</v>
      </c>
      <c r="E143" s="262">
        <v>20040</v>
      </c>
      <c r="F143" s="262">
        <v>3840</v>
      </c>
      <c r="G143" s="262">
        <v>0</v>
      </c>
      <c r="H143" s="251">
        <f t="shared" si="1"/>
        <v>0</v>
      </c>
    </row>
    <row r="144" spans="1:8" ht="63.75" x14ac:dyDescent="0.25">
      <c r="A144" s="179" t="s">
        <v>406</v>
      </c>
      <c r="B144" s="179" t="s">
        <v>407</v>
      </c>
      <c r="C144" s="180" t="s">
        <v>376</v>
      </c>
      <c r="D144" s="179" t="s">
        <v>532</v>
      </c>
      <c r="E144" s="261">
        <v>5030</v>
      </c>
      <c r="F144" s="261">
        <v>4000</v>
      </c>
      <c r="G144" s="261">
        <v>3000</v>
      </c>
      <c r="H144" s="181">
        <f t="shared" si="1"/>
        <v>0.75</v>
      </c>
    </row>
    <row r="145" spans="1:8" ht="38.25" x14ac:dyDescent="0.25">
      <c r="A145" s="179" t="s">
        <v>324</v>
      </c>
      <c r="B145" s="179" t="s">
        <v>401</v>
      </c>
      <c r="C145" s="180" t="s">
        <v>376</v>
      </c>
      <c r="D145" s="179" t="s">
        <v>319</v>
      </c>
      <c r="E145" s="261">
        <v>21500</v>
      </c>
      <c r="F145" s="261">
        <v>17200</v>
      </c>
      <c r="G145" s="261">
        <v>8500</v>
      </c>
      <c r="H145" s="181">
        <f t="shared" si="1"/>
        <v>0.4941860465116279</v>
      </c>
    </row>
    <row r="146" spans="1:8" x14ac:dyDescent="0.25">
      <c r="A146" s="179" t="s">
        <v>322</v>
      </c>
      <c r="B146" s="179" t="s">
        <v>404</v>
      </c>
      <c r="C146" s="180" t="s">
        <v>376</v>
      </c>
      <c r="D146" s="179" t="s">
        <v>532</v>
      </c>
      <c r="E146" s="261">
        <v>1400</v>
      </c>
      <c r="F146" s="261">
        <v>700</v>
      </c>
      <c r="G146" s="261">
        <v>700</v>
      </c>
      <c r="H146" s="181">
        <f t="shared" si="1"/>
        <v>1</v>
      </c>
    </row>
    <row r="147" spans="1:8" x14ac:dyDescent="0.25">
      <c r="A147" s="179" t="s">
        <v>322</v>
      </c>
      <c r="B147" s="179" t="s">
        <v>418</v>
      </c>
      <c r="C147" s="180" t="s">
        <v>376</v>
      </c>
      <c r="D147" s="179" t="s">
        <v>532</v>
      </c>
      <c r="E147" s="261">
        <v>6200</v>
      </c>
      <c r="F147" s="261">
        <v>4960</v>
      </c>
      <c r="G147" s="261">
        <v>2000</v>
      </c>
      <c r="H147" s="181">
        <f t="shared" si="1"/>
        <v>0.40322580645161288</v>
      </c>
    </row>
    <row r="148" spans="1:8" x14ac:dyDescent="0.25">
      <c r="A148" s="179" t="s">
        <v>392</v>
      </c>
      <c r="B148" s="179" t="s">
        <v>393</v>
      </c>
      <c r="C148" s="180" t="s">
        <v>376</v>
      </c>
      <c r="D148" s="179" t="s">
        <v>319</v>
      </c>
      <c r="E148" s="261">
        <v>765</v>
      </c>
      <c r="F148" s="261">
        <v>610</v>
      </c>
      <c r="G148" s="261">
        <v>600</v>
      </c>
      <c r="H148" s="181">
        <f t="shared" si="1"/>
        <v>0.98360655737704916</v>
      </c>
    </row>
    <row r="149" spans="1:8" ht="38.25" x14ac:dyDescent="0.25">
      <c r="A149" s="179" t="s">
        <v>392</v>
      </c>
      <c r="B149" s="179" t="s">
        <v>534</v>
      </c>
      <c r="C149" s="180" t="s">
        <v>376</v>
      </c>
      <c r="D149" s="179" t="s">
        <v>319</v>
      </c>
      <c r="E149" s="261">
        <v>650</v>
      </c>
      <c r="F149" s="261">
        <v>520</v>
      </c>
      <c r="G149" s="261">
        <v>500</v>
      </c>
      <c r="H149" s="181">
        <f t="shared" si="1"/>
        <v>0.96153846153846156</v>
      </c>
    </row>
    <row r="150" spans="1:8" ht="25.5" x14ac:dyDescent="0.25">
      <c r="A150" s="179" t="s">
        <v>448</v>
      </c>
      <c r="B150" s="179" t="s">
        <v>449</v>
      </c>
      <c r="C150" s="180" t="s">
        <v>376</v>
      </c>
      <c r="D150" s="179" t="s">
        <v>429</v>
      </c>
      <c r="E150" s="261">
        <v>2000</v>
      </c>
      <c r="F150" s="261">
        <v>1000</v>
      </c>
      <c r="G150" s="261">
        <v>700</v>
      </c>
      <c r="H150" s="181">
        <f t="shared" si="1"/>
        <v>0.7</v>
      </c>
    </row>
    <row r="151" spans="1:8" ht="25.5" x14ac:dyDescent="0.25">
      <c r="A151" s="179" t="s">
        <v>448</v>
      </c>
      <c r="B151" s="179" t="s">
        <v>461</v>
      </c>
      <c r="C151" s="180" t="s">
        <v>376</v>
      </c>
      <c r="D151" s="179" t="s">
        <v>429</v>
      </c>
      <c r="E151" s="261">
        <v>2000</v>
      </c>
      <c r="F151" s="261">
        <v>1000</v>
      </c>
      <c r="G151" s="261">
        <v>300</v>
      </c>
      <c r="H151" s="181">
        <f t="shared" si="1"/>
        <v>0.3</v>
      </c>
    </row>
    <row r="152" spans="1:8" s="256" customFormat="1" ht="38.25" x14ac:dyDescent="0.25">
      <c r="A152" s="254" t="s">
        <v>425</v>
      </c>
      <c r="B152" s="254" t="s">
        <v>426</v>
      </c>
      <c r="C152" s="238" t="s">
        <v>385</v>
      </c>
      <c r="D152" s="254" t="s">
        <v>532</v>
      </c>
      <c r="E152" s="263">
        <v>4200</v>
      </c>
      <c r="F152" s="263">
        <v>1800</v>
      </c>
      <c r="G152" s="263">
        <v>0</v>
      </c>
      <c r="H152" s="255">
        <f t="shared" si="1"/>
        <v>0</v>
      </c>
    </row>
    <row r="153" spans="1:8" x14ac:dyDescent="0.25">
      <c r="A153" s="179" t="s">
        <v>468</v>
      </c>
      <c r="B153" s="179" t="s">
        <v>469</v>
      </c>
      <c r="C153" s="180" t="s">
        <v>376</v>
      </c>
      <c r="D153" s="179" t="s">
        <v>330</v>
      </c>
      <c r="E153" s="261">
        <v>2286</v>
      </c>
      <c r="F153" s="261">
        <v>1112</v>
      </c>
      <c r="G153" s="261">
        <v>1112</v>
      </c>
      <c r="H153" s="181">
        <f t="shared" si="1"/>
        <v>1</v>
      </c>
    </row>
    <row r="154" spans="1:8" s="253" customFormat="1" ht="25.5" x14ac:dyDescent="0.25">
      <c r="A154" s="250" t="s">
        <v>464</v>
      </c>
      <c r="B154" s="250" t="s">
        <v>465</v>
      </c>
      <c r="C154" s="237" t="s">
        <v>383</v>
      </c>
      <c r="D154" s="250" t="s">
        <v>429</v>
      </c>
      <c r="E154" s="262">
        <v>6000</v>
      </c>
      <c r="F154" s="262">
        <v>4500</v>
      </c>
      <c r="G154" s="262">
        <v>0</v>
      </c>
      <c r="H154" s="251">
        <f t="shared" si="1"/>
        <v>0</v>
      </c>
    </row>
    <row r="155" spans="1:8" ht="25.5" x14ac:dyDescent="0.25">
      <c r="A155" s="179" t="s">
        <v>456</v>
      </c>
      <c r="B155" s="179" t="s">
        <v>457</v>
      </c>
      <c r="C155" s="180" t="s">
        <v>376</v>
      </c>
      <c r="D155" s="179" t="s">
        <v>429</v>
      </c>
      <c r="E155" s="261">
        <v>27000</v>
      </c>
      <c r="F155" s="261">
        <v>9000</v>
      </c>
      <c r="G155" s="261">
        <v>3400</v>
      </c>
      <c r="H155" s="181">
        <f t="shared" si="1"/>
        <v>0.37777777777777777</v>
      </c>
    </row>
    <row r="156" spans="1:8" ht="25.5" x14ac:dyDescent="0.25">
      <c r="A156" s="179" t="s">
        <v>346</v>
      </c>
      <c r="B156" s="179" t="s">
        <v>377</v>
      </c>
      <c r="C156" s="180" t="s">
        <v>376</v>
      </c>
      <c r="D156" s="179" t="s">
        <v>336</v>
      </c>
      <c r="E156" s="261">
        <v>21400</v>
      </c>
      <c r="F156" s="261">
        <v>3000</v>
      </c>
      <c r="G156" s="261">
        <v>3000</v>
      </c>
      <c r="H156" s="181">
        <f t="shared" si="1"/>
        <v>1</v>
      </c>
    </row>
    <row r="157" spans="1:8" ht="51" x14ac:dyDescent="0.25">
      <c r="A157" s="179" t="s">
        <v>386</v>
      </c>
      <c r="B157" s="179" t="s">
        <v>387</v>
      </c>
      <c r="C157" s="180" t="s">
        <v>376</v>
      </c>
      <c r="D157" s="179" t="s">
        <v>319</v>
      </c>
      <c r="E157" s="261">
        <v>1300</v>
      </c>
      <c r="F157" s="261">
        <v>1000</v>
      </c>
      <c r="G157" s="261">
        <v>1000</v>
      </c>
      <c r="H157" s="181">
        <f t="shared" si="1"/>
        <v>1</v>
      </c>
    </row>
    <row r="158" spans="1:8" ht="63.75" x14ac:dyDescent="0.25">
      <c r="A158" s="179" t="s">
        <v>386</v>
      </c>
      <c r="B158" s="179" t="s">
        <v>388</v>
      </c>
      <c r="C158" s="180" t="s">
        <v>376</v>
      </c>
      <c r="D158" s="179" t="s">
        <v>319</v>
      </c>
      <c r="E158" s="261">
        <v>5000</v>
      </c>
      <c r="F158" s="261">
        <v>4000</v>
      </c>
      <c r="G158" s="261">
        <v>4000</v>
      </c>
      <c r="H158" s="181">
        <f t="shared" si="1"/>
        <v>1</v>
      </c>
    </row>
    <row r="159" spans="1:8" ht="25.5" x14ac:dyDescent="0.25">
      <c r="A159" s="179" t="s">
        <v>340</v>
      </c>
      <c r="B159" s="179" t="s">
        <v>341</v>
      </c>
      <c r="C159" s="180" t="s">
        <v>376</v>
      </c>
      <c r="D159" s="179" t="s">
        <v>336</v>
      </c>
      <c r="E159" s="261">
        <v>7270</v>
      </c>
      <c r="F159" s="261">
        <v>3000</v>
      </c>
      <c r="G159" s="261">
        <v>800</v>
      </c>
      <c r="H159" s="181">
        <f t="shared" si="1"/>
        <v>0.26666666666666666</v>
      </c>
    </row>
    <row r="160" spans="1:8" ht="25.5" x14ac:dyDescent="0.25">
      <c r="A160" s="179" t="s">
        <v>343</v>
      </c>
      <c r="B160" s="179" t="s">
        <v>381</v>
      </c>
      <c r="C160" s="180" t="s">
        <v>376</v>
      </c>
      <c r="D160" s="179" t="s">
        <v>336</v>
      </c>
      <c r="E160" s="261">
        <v>12600</v>
      </c>
      <c r="F160" s="261">
        <v>3500</v>
      </c>
      <c r="G160" s="261">
        <v>1000</v>
      </c>
      <c r="H160" s="181">
        <f t="shared" si="1"/>
        <v>0.2857142857142857</v>
      </c>
    </row>
    <row r="161" spans="1:8" ht="38.25" x14ac:dyDescent="0.25">
      <c r="A161" s="179" t="s">
        <v>389</v>
      </c>
      <c r="B161" s="179" t="s">
        <v>390</v>
      </c>
      <c r="C161" s="180" t="s">
        <v>376</v>
      </c>
      <c r="D161" s="179" t="s">
        <v>319</v>
      </c>
      <c r="E161" s="261">
        <v>2100</v>
      </c>
      <c r="F161" s="261">
        <v>1680</v>
      </c>
      <c r="G161" s="261">
        <v>1680</v>
      </c>
      <c r="H161" s="181">
        <f t="shared" si="1"/>
        <v>1</v>
      </c>
    </row>
    <row r="162" spans="1:8" ht="25.5" x14ac:dyDescent="0.25">
      <c r="A162" s="179" t="s">
        <v>326</v>
      </c>
      <c r="B162" s="179" t="s">
        <v>400</v>
      </c>
      <c r="C162" s="180" t="s">
        <v>376</v>
      </c>
      <c r="D162" s="179" t="s">
        <v>319</v>
      </c>
      <c r="E162" s="261">
        <v>6800</v>
      </c>
      <c r="F162" s="261">
        <v>5440</v>
      </c>
      <c r="G162" s="261">
        <v>3000</v>
      </c>
      <c r="H162" s="181">
        <f t="shared" si="1"/>
        <v>0.55147058823529416</v>
      </c>
    </row>
    <row r="163" spans="1:8" ht="25.5" x14ac:dyDescent="0.25">
      <c r="A163" s="179" t="s">
        <v>459</v>
      </c>
      <c r="B163" s="179" t="s">
        <v>460</v>
      </c>
      <c r="C163" s="180" t="s">
        <v>376</v>
      </c>
      <c r="D163" s="179" t="s">
        <v>429</v>
      </c>
      <c r="E163" s="261">
        <v>2700</v>
      </c>
      <c r="F163" s="261">
        <v>1500</v>
      </c>
      <c r="G163" s="261">
        <v>500</v>
      </c>
      <c r="H163" s="181">
        <f t="shared" si="1"/>
        <v>0.33333333333333331</v>
      </c>
    </row>
    <row r="164" spans="1:8" s="256" customFormat="1" ht="76.5" x14ac:dyDescent="0.25">
      <c r="A164" s="254" t="s">
        <v>473</v>
      </c>
      <c r="B164" s="254" t="s">
        <v>474</v>
      </c>
      <c r="C164" s="238" t="s">
        <v>385</v>
      </c>
      <c r="D164" s="254" t="s">
        <v>330</v>
      </c>
      <c r="E164" s="263">
        <v>3300</v>
      </c>
      <c r="F164" s="263">
        <v>2600</v>
      </c>
      <c r="G164" s="263">
        <v>0</v>
      </c>
      <c r="H164" s="255">
        <f t="shared" si="1"/>
        <v>0</v>
      </c>
    </row>
    <row r="165" spans="1:8" ht="38.25" x14ac:dyDescent="0.25">
      <c r="A165" s="179" t="s">
        <v>438</v>
      </c>
      <c r="B165" s="179" t="s">
        <v>439</v>
      </c>
      <c r="C165" s="180" t="s">
        <v>376</v>
      </c>
      <c r="D165" s="179" t="s">
        <v>429</v>
      </c>
      <c r="E165" s="261">
        <v>21000</v>
      </c>
      <c r="F165" s="261">
        <v>8000</v>
      </c>
      <c r="G165" s="261">
        <v>7500</v>
      </c>
      <c r="H165" s="181">
        <f t="shared" si="1"/>
        <v>0.9375</v>
      </c>
    </row>
    <row r="166" spans="1:8" ht="25.5" x14ac:dyDescent="0.25">
      <c r="A166" s="179" t="s">
        <v>331</v>
      </c>
      <c r="B166" s="179" t="s">
        <v>470</v>
      </c>
      <c r="C166" s="180" t="s">
        <v>376</v>
      </c>
      <c r="D166" s="179" t="s">
        <v>330</v>
      </c>
      <c r="E166" s="261">
        <v>800</v>
      </c>
      <c r="F166" s="261">
        <v>640</v>
      </c>
      <c r="G166" s="261">
        <v>500</v>
      </c>
      <c r="H166" s="181">
        <f t="shared" si="1"/>
        <v>0.78125</v>
      </c>
    </row>
    <row r="167" spans="1:8" ht="25.5" x14ac:dyDescent="0.25">
      <c r="A167" s="179" t="s">
        <v>442</v>
      </c>
      <c r="B167" s="179" t="s">
        <v>443</v>
      </c>
      <c r="C167" s="180" t="s">
        <v>376</v>
      </c>
      <c r="D167" s="179" t="s">
        <v>429</v>
      </c>
      <c r="E167" s="261">
        <v>45000</v>
      </c>
      <c r="F167" s="261">
        <v>10000</v>
      </c>
      <c r="G167" s="261">
        <v>8000</v>
      </c>
      <c r="H167" s="181">
        <f t="shared" si="1"/>
        <v>0.8</v>
      </c>
    </row>
    <row r="168" spans="1:8" ht="25.5" x14ac:dyDescent="0.25">
      <c r="A168" s="179" t="s">
        <v>410</v>
      </c>
      <c r="B168" s="179" t="s">
        <v>411</v>
      </c>
      <c r="C168" s="180" t="s">
        <v>376</v>
      </c>
      <c r="D168" s="179" t="s">
        <v>532</v>
      </c>
      <c r="E168" s="261">
        <v>850</v>
      </c>
      <c r="F168" s="261">
        <v>400</v>
      </c>
      <c r="G168" s="261">
        <v>250</v>
      </c>
      <c r="H168" s="181">
        <f t="shared" si="1"/>
        <v>0.625</v>
      </c>
    </row>
    <row r="169" spans="1:8" s="253" customFormat="1" ht="25.5" x14ac:dyDescent="0.25">
      <c r="A169" s="250" t="s">
        <v>410</v>
      </c>
      <c r="B169" s="250" t="s">
        <v>424</v>
      </c>
      <c r="C169" s="237" t="s">
        <v>383</v>
      </c>
      <c r="D169" s="250" t="s">
        <v>532</v>
      </c>
      <c r="E169" s="262">
        <v>610</v>
      </c>
      <c r="F169" s="262">
        <v>400</v>
      </c>
      <c r="G169" s="262">
        <v>0</v>
      </c>
      <c r="H169" s="251">
        <f t="shared" si="1"/>
        <v>0</v>
      </c>
    </row>
    <row r="170" spans="1:8" ht="38.25" x14ac:dyDescent="0.25">
      <c r="A170" s="179" t="s">
        <v>453</v>
      </c>
      <c r="B170" s="179" t="s">
        <v>454</v>
      </c>
      <c r="C170" s="180" t="s">
        <v>376</v>
      </c>
      <c r="D170" s="179" t="s">
        <v>429</v>
      </c>
      <c r="E170" s="261">
        <v>6700</v>
      </c>
      <c r="F170" s="261">
        <v>4000</v>
      </c>
      <c r="G170" s="261">
        <v>2000</v>
      </c>
      <c r="H170" s="181">
        <f t="shared" si="1"/>
        <v>0.5</v>
      </c>
    </row>
    <row r="171" spans="1:8" ht="25.5" x14ac:dyDescent="0.25">
      <c r="A171" s="179" t="s">
        <v>453</v>
      </c>
      <c r="B171" s="179" t="s">
        <v>458</v>
      </c>
      <c r="C171" s="180" t="s">
        <v>376</v>
      </c>
      <c r="D171" s="179" t="s">
        <v>429</v>
      </c>
      <c r="E171" s="261">
        <v>30500</v>
      </c>
      <c r="F171" s="261">
        <v>12000</v>
      </c>
      <c r="G171" s="261">
        <v>4000</v>
      </c>
      <c r="H171" s="181">
        <f t="shared" ref="H171:H179" si="2">G171/F171</f>
        <v>0.33333333333333331</v>
      </c>
    </row>
    <row r="172" spans="1:8" ht="25.5" x14ac:dyDescent="0.25">
      <c r="A172" s="179" t="s">
        <v>394</v>
      </c>
      <c r="B172" s="179" t="s">
        <v>395</v>
      </c>
      <c r="C172" s="180" t="s">
        <v>376</v>
      </c>
      <c r="D172" s="179" t="s">
        <v>319</v>
      </c>
      <c r="E172" s="261">
        <v>2040</v>
      </c>
      <c r="F172" s="261">
        <v>1632</v>
      </c>
      <c r="G172" s="261">
        <v>1600</v>
      </c>
      <c r="H172" s="181">
        <f t="shared" si="2"/>
        <v>0.98039215686274506</v>
      </c>
    </row>
    <row r="173" spans="1:8" ht="63.75" x14ac:dyDescent="0.25">
      <c r="A173" s="179" t="s">
        <v>325</v>
      </c>
      <c r="B173" s="179" t="s">
        <v>397</v>
      </c>
      <c r="C173" s="180" t="s">
        <v>376</v>
      </c>
      <c r="D173" s="179" t="s">
        <v>319</v>
      </c>
      <c r="E173" s="261">
        <v>15700</v>
      </c>
      <c r="F173" s="261">
        <v>13000</v>
      </c>
      <c r="G173" s="261">
        <v>10000</v>
      </c>
      <c r="H173" s="181">
        <f t="shared" si="2"/>
        <v>0.76923076923076927</v>
      </c>
    </row>
    <row r="174" spans="1:8" x14ac:dyDescent="0.25">
      <c r="A174" s="179" t="s">
        <v>323</v>
      </c>
      <c r="B174" s="179" t="s">
        <v>405</v>
      </c>
      <c r="C174" s="180" t="s">
        <v>376</v>
      </c>
      <c r="D174" s="179" t="s">
        <v>532</v>
      </c>
      <c r="E174" s="261">
        <v>500</v>
      </c>
      <c r="F174" s="261">
        <v>350</v>
      </c>
      <c r="G174" s="261">
        <v>350</v>
      </c>
      <c r="H174" s="181">
        <f t="shared" si="2"/>
        <v>1</v>
      </c>
    </row>
    <row r="175" spans="1:8" ht="38.25" x14ac:dyDescent="0.25">
      <c r="A175" s="179" t="s">
        <v>338</v>
      </c>
      <c r="B175" s="179" t="s">
        <v>339</v>
      </c>
      <c r="C175" s="180" t="s">
        <v>376</v>
      </c>
      <c r="D175" s="179" t="s">
        <v>336</v>
      </c>
      <c r="E175" s="261">
        <v>4200</v>
      </c>
      <c r="F175" s="261">
        <v>2200</v>
      </c>
      <c r="G175" s="261">
        <v>500</v>
      </c>
      <c r="H175" s="181">
        <f t="shared" si="2"/>
        <v>0.22727272727272727</v>
      </c>
    </row>
    <row r="176" spans="1:8" s="256" customFormat="1" ht="38.25" x14ac:dyDescent="0.25">
      <c r="A176" s="254" t="s">
        <v>77</v>
      </c>
      <c r="B176" s="254" t="s">
        <v>472</v>
      </c>
      <c r="C176" s="238" t="s">
        <v>385</v>
      </c>
      <c r="D176" s="254" t="s">
        <v>330</v>
      </c>
      <c r="E176" s="263">
        <v>19700</v>
      </c>
      <c r="F176" s="263">
        <v>2500</v>
      </c>
      <c r="G176" s="263">
        <v>0</v>
      </c>
      <c r="H176" s="255">
        <f t="shared" si="2"/>
        <v>0</v>
      </c>
    </row>
    <row r="177" spans="1:8" ht="25.5" x14ac:dyDescent="0.25">
      <c r="A177" s="179" t="s">
        <v>419</v>
      </c>
      <c r="B177" s="179" t="s">
        <v>420</v>
      </c>
      <c r="C177" s="180" t="s">
        <v>376</v>
      </c>
      <c r="D177" s="179" t="s">
        <v>532</v>
      </c>
      <c r="E177" s="261">
        <v>14000</v>
      </c>
      <c r="F177" s="261">
        <v>8000</v>
      </c>
      <c r="G177" s="261">
        <v>3000</v>
      </c>
      <c r="H177" s="181">
        <f t="shared" si="2"/>
        <v>0.375</v>
      </c>
    </row>
    <row r="178" spans="1:8" ht="25.5" x14ac:dyDescent="0.25">
      <c r="A178" s="179" t="s">
        <v>329</v>
      </c>
      <c r="B178" s="179" t="s">
        <v>471</v>
      </c>
      <c r="C178" s="180" t="s">
        <v>376</v>
      </c>
      <c r="D178" s="179" t="s">
        <v>330</v>
      </c>
      <c r="E178" s="261">
        <v>1350</v>
      </c>
      <c r="F178" s="261">
        <v>1080</v>
      </c>
      <c r="G178" s="261">
        <v>600</v>
      </c>
      <c r="H178" s="181">
        <f t="shared" si="2"/>
        <v>0.55555555555555558</v>
      </c>
    </row>
    <row r="179" spans="1:8" x14ac:dyDescent="0.25">
      <c r="A179" s="260" t="s">
        <v>312</v>
      </c>
      <c r="B179" s="179"/>
      <c r="C179" s="180"/>
      <c r="D179" s="179"/>
      <c r="E179" s="261">
        <f>SUM(E107:E178)</f>
        <v>1141923.5</v>
      </c>
      <c r="F179" s="261">
        <f t="shared" ref="F179:G179" si="3">SUM(F107:F178)</f>
        <v>327743.5</v>
      </c>
      <c r="G179" s="261">
        <f t="shared" si="3"/>
        <v>191992</v>
      </c>
      <c r="H179" s="181">
        <f t="shared" si="2"/>
        <v>0.58579956581900172</v>
      </c>
    </row>
    <row r="180" spans="1:8" x14ac:dyDescent="0.25">
      <c r="A180" s="138" t="s">
        <v>524</v>
      </c>
    </row>
    <row r="181" spans="1:8" ht="15.75" x14ac:dyDescent="0.25">
      <c r="D181" s="247" t="s">
        <v>533</v>
      </c>
      <c r="E181" s="146"/>
      <c r="F181" s="146"/>
    </row>
    <row r="182" spans="1:8" ht="31.5" x14ac:dyDescent="0.25">
      <c r="D182" s="266" t="s">
        <v>525</v>
      </c>
      <c r="E182" s="257" t="s">
        <v>530</v>
      </c>
      <c r="F182" s="257" t="s">
        <v>317</v>
      </c>
    </row>
    <row r="183" spans="1:8" ht="15.75" x14ac:dyDescent="0.25">
      <c r="D183" s="264" t="s">
        <v>526</v>
      </c>
      <c r="E183" s="258">
        <v>15</v>
      </c>
      <c r="F183" s="258">
        <v>14</v>
      </c>
    </row>
    <row r="184" spans="1:8" ht="15.75" x14ac:dyDescent="0.25">
      <c r="D184" s="264" t="s">
        <v>531</v>
      </c>
      <c r="E184" s="258">
        <v>6</v>
      </c>
      <c r="F184" s="258">
        <v>4</v>
      </c>
    </row>
    <row r="185" spans="1:8" ht="15.75" x14ac:dyDescent="0.25">
      <c r="D185" s="264" t="s">
        <v>527</v>
      </c>
      <c r="E185" s="258">
        <v>13</v>
      </c>
      <c r="F185" s="258">
        <v>11</v>
      </c>
    </row>
    <row r="186" spans="1:8" ht="15.75" x14ac:dyDescent="0.25">
      <c r="D186" s="264" t="s">
        <v>528</v>
      </c>
      <c r="E186" s="258">
        <v>15</v>
      </c>
      <c r="F186" s="258">
        <v>12</v>
      </c>
    </row>
    <row r="187" spans="1:8" ht="31.5" x14ac:dyDescent="0.25">
      <c r="D187" s="264" t="s">
        <v>529</v>
      </c>
      <c r="E187" s="258">
        <v>23</v>
      </c>
      <c r="F187" s="258">
        <v>21</v>
      </c>
    </row>
    <row r="188" spans="1:8" ht="15.75" x14ac:dyDescent="0.25">
      <c r="D188" s="265" t="s">
        <v>312</v>
      </c>
      <c r="E188" s="259">
        <f>SUM(E183:E187)</f>
        <v>72</v>
      </c>
      <c r="F188" s="259">
        <f>SUM(F183:F187)</f>
        <v>62</v>
      </c>
    </row>
  </sheetData>
  <autoFilter ref="A106:H188" xr:uid="{B6EC5C01-004A-4EC1-AEE5-309CEC7C1347}">
    <sortState xmlns:xlrd2="http://schemas.microsoft.com/office/spreadsheetml/2017/richdata2" ref="A107:H178">
      <sortCondition ref="A106:A178"/>
    </sortState>
  </autoFilter>
  <pageMargins left="0.23622047244094491" right="0.23622047244094491" top="0.31496062992125984" bottom="0.31496062992125984" header="0.31496062992125984" footer="0.31496062992125984"/>
  <pageSetup paperSize="8" orientation="landscape" r:id="rId1"/>
  <ignoredErrors>
    <ignoredError sqref="B69 B76 E69 E76 B23 E23 D102 B102:C102" formulaRange="1"/>
    <ignoredError sqref="E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4CCDBC20AE00C4CAB3367EDDE6B9451" ma:contentTypeVersion="4" ma:contentTypeDescription="Umožňuje vytvoriť nový dokument." ma:contentTypeScope="" ma:versionID="434a8f1061dcee5565e0327a86724907">
  <xsd:schema xmlns:xsd="http://www.w3.org/2001/XMLSchema" xmlns:xs="http://www.w3.org/2001/XMLSchema" xmlns:p="http://schemas.microsoft.com/office/2006/metadata/properties" xmlns:ns2="757f2de6-5947-44ff-9171-77ff6d48622f" xmlns:ns3="bf761ec6-8bd1-4e8f-bbd9-1681115c74ca" targetNamespace="http://schemas.microsoft.com/office/2006/metadata/properties" ma:root="true" ma:fieldsID="6fc810fe0b46fcfb3054dca73ec81703" ns2:_="" ns3:_="">
    <xsd:import namespace="757f2de6-5947-44ff-9171-77ff6d48622f"/>
    <xsd:import namespace="bf761ec6-8bd1-4e8f-bbd9-1681115c74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7f2de6-5947-44ff-9171-77ff6d4862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761ec6-8bd1-4e8f-bbd9-1681115c74ca"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7C2894-1045-48D4-8443-A60763BC55DA}">
  <ds:schemaRefs>
    <ds:schemaRef ds:uri="http://schemas.microsoft.com/sharepoint/v3/contenttype/forms"/>
  </ds:schemaRefs>
</ds:datastoreItem>
</file>

<file path=customXml/itemProps2.xml><?xml version="1.0" encoding="utf-8"?>
<ds:datastoreItem xmlns:ds="http://schemas.openxmlformats.org/officeDocument/2006/customXml" ds:itemID="{F0F24553-96CD-4B5D-ACAE-303A91EAAB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7f2de6-5947-44ff-9171-77ff6d48622f"/>
    <ds:schemaRef ds:uri="bf761ec6-8bd1-4e8f-bbd9-1681115c74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EB3209-27FC-47D9-925B-A4AE445E817A}">
  <ds:schemaRefs>
    <ds:schemaRef ds:uri="http://schemas.microsoft.com/office/2006/documentManagement/types"/>
    <ds:schemaRef ds:uri="757f2de6-5947-44ff-9171-77ff6d48622f"/>
    <ds:schemaRef ds:uri="http://purl.org/dc/dcmitype/"/>
    <ds:schemaRef ds:uri="http://schemas.microsoft.com/office/infopath/2007/PartnerControls"/>
    <ds:schemaRef ds:uri="bf761ec6-8bd1-4e8f-bbd9-1681115c74ca"/>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Ciele a opatrenia KPSS, popis</vt:lpstr>
      <vt:lpstr>Aktivity 2022</vt:lpstr>
      <vt:lpstr>Financovanie - Mesto Trnava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Zuzana Královičová</dc:creator>
  <cp:keywords/>
  <dc:description/>
  <cp:lastModifiedBy>PhDr. Zuzana Královičová</cp:lastModifiedBy>
  <cp:revision/>
  <cp:lastPrinted>2024-03-21T12:56:44Z</cp:lastPrinted>
  <dcterms:created xsi:type="dcterms:W3CDTF">2022-01-26T14:24:06Z</dcterms:created>
  <dcterms:modified xsi:type="dcterms:W3CDTF">2024-03-21T13:01:36Z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0x01010014CCDBC20AE00C4CAB3367EDDE6B9451</vt:lpwstr>
  </property>
</Properties>
</file>